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zamecka-my.sharepoint.com/personal/vaclav_lipavsky_1zs_litomysl_cz/Documents/Informatika/8. ročník/Excel/"/>
    </mc:Choice>
  </mc:AlternateContent>
  <xr:revisionPtr revIDLastSave="3" documentId="11_11E1663440144871BD4E0A78CAC43ECD3E2FAD80" xr6:coauthVersionLast="47" xr6:coauthVersionMax="47" xr10:uidLastSave="{4C54D6E4-B854-4533-90A9-0610DF7D3FC2}"/>
  <bookViews>
    <workbookView xWindow="-120" yWindow="-120" windowWidth="29040" windowHeight="15840" xr2:uid="{00000000-000D-0000-FFFF-FFFF00000000}"/>
  </bookViews>
  <sheets>
    <sheet name="dovolená" sheetId="15" r:id="rId1"/>
    <sheet name="e-shop" sheetId="17" r:id="rId2"/>
    <sheet name="desetiboj" sheetId="18" r:id="rId3"/>
  </sheets>
  <calcPr calcId="191029"/>
</workbook>
</file>

<file path=xl/calcChain.xml><?xml version="1.0" encoding="utf-8"?>
<calcChain xmlns="http://schemas.openxmlformats.org/spreadsheetml/2006/main">
  <c r="M27" i="18" l="1"/>
  <c r="M25" i="18"/>
  <c r="M21" i="18"/>
  <c r="M19" i="18"/>
  <c r="M18" i="18"/>
  <c r="M17" i="18"/>
  <c r="M16" i="18"/>
  <c r="M15" i="18"/>
  <c r="M14" i="18"/>
  <c r="M13" i="18"/>
  <c r="M12" i="18"/>
  <c r="M11" i="18"/>
  <c r="M10" i="18"/>
  <c r="M9" i="18"/>
</calcChain>
</file>

<file path=xl/sharedStrings.xml><?xml version="1.0" encoding="utf-8"?>
<sst xmlns="http://schemas.openxmlformats.org/spreadsheetml/2006/main" count="111" uniqueCount="105">
  <si>
    <t>Převod měn podle aktuálního kurzu</t>
  </si>
  <si>
    <t>Rozhodli jste se prodávat ryze české výrobky do dvou sousedních zemí — do Polska a Rakouska.</t>
  </si>
  <si>
    <t>Zákazníci z Polska potřebují vidět cenu ve zlotých a rovněž je zajímá cena za poštovné.</t>
  </si>
  <si>
    <t>Vaše tabulka bude fungovat tak, že přepočítá cenu z korun na eura a zloté. K ceně za produkt připočítá cenu za dopravu.</t>
  </si>
  <si>
    <t>Aktuální kurz 1 € na koruny české:</t>
  </si>
  <si>
    <t>Proměnné</t>
  </si>
  <si>
    <t>Aktuální kurz 1 zł na koruny české:</t>
  </si>
  <si>
    <t>Aktuální cena za poštovné do Rakouska/Polska:</t>
  </si>
  <si>
    <t>Artikl</t>
  </si>
  <si>
    <t>Cena v CZK</t>
  </si>
  <si>
    <t>Cena v EUR</t>
  </si>
  <si>
    <t>Cena v EUR+📦</t>
  </si>
  <si>
    <t>Cena v PLN</t>
  </si>
  <si>
    <t>Cena v PLN+📦</t>
  </si>
  <si>
    <t>Remoska</t>
  </si>
  <si>
    <t>Volnočasová obuv Botas</t>
  </si>
  <si>
    <t>židle z ohýbané překližky TON</t>
  </si>
  <si>
    <t>Lasvit designová závěsná svítidla Crystal Rock</t>
  </si>
  <si>
    <t>FATRA Nafukovací hračka - Pes Bulík</t>
  </si>
  <si>
    <t>Pánské kožené polobotky Vasky</t>
  </si>
  <si>
    <t>sukně ze Strážnického modrotisku</t>
  </si>
  <si>
    <t>tužka versatilka</t>
  </si>
  <si>
    <t>kojenecké mléko Sunar 600 g</t>
  </si>
  <si>
    <t>Merkur Helikopter SET Stavebnice</t>
  </si>
  <si>
    <t>Na vašem e-shopu požadují vaši zákazníci z Rakouska cenu zobrazenou v eurech a cenu za poštovné (tu najdete na stránkách České pošty). Počítejte vždy s váhou balíku 20 kg.</t>
  </si>
  <si>
    <t>kapesní nůž rybička</t>
  </si>
  <si>
    <t>skleněná figurka z českého křišťálu Preciosa</t>
  </si>
  <si>
    <t>náhrdelník se vsazeným českým granátem</t>
  </si>
  <si>
    <t>Cestovní kancelář</t>
  </si>
  <si>
    <t>Budweiser Budvar 5l soudek</t>
  </si>
  <si>
    <t>Počet dospělých a dětí nad 12 let</t>
  </si>
  <si>
    <t>Počet dětí do 12 let včetně</t>
  </si>
  <si>
    <t>Destinace</t>
  </si>
  <si>
    <t>cena za dospělého</t>
  </si>
  <si>
    <t>cena za rodinu/skupinu</t>
  </si>
  <si>
    <t xml:space="preserve">Představte si, že máte cestovní kancelář. </t>
  </si>
  <si>
    <t xml:space="preserve">Nabídněte v ní 9 destinací a navrhněte cenu </t>
  </si>
  <si>
    <t>za dospělého.</t>
  </si>
  <si>
    <t>Naprogramujte tabulku tak, že do buněk D13</t>
  </si>
  <si>
    <t>a D14 napíšete počet dospělých a dětí do 12 let,</t>
  </si>
  <si>
    <t>a tabulka vám automaticky spočítá, na kolik</t>
  </si>
  <si>
    <t>korun vyjde rodinu nebo skupinu dovolená.</t>
  </si>
  <si>
    <t>Děti do 12 let u vás platí ⅗ ceny dospělého.</t>
  </si>
  <si>
    <t>Desetiboj</t>
  </si>
  <si>
    <t>A</t>
  </si>
  <si>
    <t>B</t>
  </si>
  <si>
    <t>C</t>
  </si>
  <si>
    <t>vrh koulí</t>
  </si>
  <si>
    <t>skok vysoký</t>
  </si>
  <si>
    <t>skok daleký</t>
  </si>
  <si>
    <t>běh na 400 m</t>
  </si>
  <si>
    <t>běh na 100 m</t>
  </si>
  <si>
    <t>překážky na 110 m</t>
  </si>
  <si>
    <t>hod diskem</t>
  </si>
  <si>
    <t>skok o tyči</t>
  </si>
  <si>
    <t>hod oštěpem</t>
  </si>
  <si>
    <t>běh na 1500 m</t>
  </si>
  <si>
    <t>výsledky sportovců</t>
  </si>
  <si>
    <t>body za sportovní výsledek</t>
  </si>
  <si>
    <t>tabulka pro výpočet</t>
  </si>
  <si>
    <t>běh na 1500 m (s)</t>
  </si>
  <si>
    <t>běh na 400 m (s)</t>
  </si>
  <si>
    <t>běh na 100 m (s)</t>
  </si>
  <si>
    <t>vrh koulí (m)</t>
  </si>
  <si>
    <t>hod diskem (m)</t>
  </si>
  <si>
    <t>hod oštěpem (m)</t>
  </si>
  <si>
    <t>skok daleký (cm)</t>
  </si>
  <si>
    <t>skok vysoký (cm)</t>
  </si>
  <si>
    <t>skok o tyči (cm)</t>
  </si>
  <si>
    <t>WARNER Damian</t>
  </si>
  <si>
    <t>CAN</t>
  </si>
  <si>
    <t>MAYER Kevin</t>
  </si>
  <si>
    <t>FRA</t>
  </si>
  <si>
    <t>zdroj</t>
  </si>
  <si>
    <t>MOLONEY Ashley</t>
  </si>
  <si>
    <t>AUS</t>
  </si>
  <si>
    <t>SCANTLING Garret</t>
  </si>
  <si>
    <t>USA</t>
  </si>
  <si>
    <t>LEPAGE Pierce</t>
  </si>
  <si>
    <t>ZIEMEK Zachery</t>
  </si>
  <si>
    <t>VICTOR Lindon</t>
  </si>
  <si>
    <t>GRN</t>
  </si>
  <si>
    <t>SHKURENYOV Ilya</t>
  </si>
  <si>
    <t>RUS</t>
  </si>
  <si>
    <t>URENA Jorge</t>
  </si>
  <si>
    <t>ESP</t>
  </si>
  <si>
    <t>BASTIEN Steven</t>
  </si>
  <si>
    <t>ERM Johannes</t>
  </si>
  <si>
    <t>EST</t>
  </si>
  <si>
    <t>WIESIOLEK Pawel</t>
  </si>
  <si>
    <t>POL</t>
  </si>
  <si>
    <t>ZHUK Vitaliy</t>
  </si>
  <si>
    <t>BLR</t>
  </si>
  <si>
    <t>KAZMIREK Kai</t>
  </si>
  <si>
    <t>GER</t>
  </si>
  <si>
    <t>UIBO Maicel</t>
  </si>
  <si>
    <t>HELCELET Adam Sebastian</t>
  </si>
  <si>
    <t>CZE</t>
  </si>
  <si>
    <t>SYKORA Jiri</t>
  </si>
  <si>
    <t>dos SANTOS Felipe</t>
  </si>
  <si>
    <t>BRA</t>
  </si>
  <si>
    <t>ROE Martin</t>
  </si>
  <si>
    <t>NOR</t>
  </si>
  <si>
    <t>atlet</t>
  </si>
  <si>
    <t>země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</si>
</sst>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</numFmts>
  <fonts count="10" x14ac:knownFonts="1">
    <font>
      <sz val="11"/>
      <color theme="1"/>
      <name val="Segoe UI"/>
      <family val="2"/>
      <charset val="238"/>
      <scheme val="minor"/>
    </font>
    <font>
      <sz val="10"/>
      <name val="Arial"/>
      <charset val="238"/>
    </font>
    <font>
      <b/>
      <sz val="15"/>
      <color theme="3"/>
      <name val="Segoe UI"/>
      <family val="2"/>
      <charset val="238"/>
      <scheme val="minor"/>
    </font>
    <font>
      <sz val="11"/>
      <color theme="1"/>
      <name val="Segoe UI Black"/>
      <family val="2"/>
      <charset val="238"/>
      <scheme val="major"/>
    </font>
    <font>
      <sz val="10"/>
      <color theme="0"/>
      <name val="Segoe UI"/>
      <family val="2"/>
      <charset val="238"/>
      <scheme val="minor"/>
    </font>
    <font>
      <sz val="11"/>
      <color theme="0"/>
      <name val="Segoe UI"/>
      <family val="2"/>
      <charset val="238"/>
      <scheme val="minor"/>
    </font>
    <font>
      <sz val="14"/>
      <color theme="0"/>
      <name val="Segoe UI Black"/>
      <family val="2"/>
      <charset val="238"/>
      <scheme val="major"/>
    </font>
    <font>
      <sz val="11"/>
      <color theme="0"/>
      <name val="Segoe UI Black"/>
      <family val="2"/>
      <charset val="238"/>
      <scheme val="major"/>
    </font>
    <font>
      <u/>
      <sz val="11"/>
      <color theme="10"/>
      <name val="Segoe UI"/>
      <family val="2"/>
      <charset val="238"/>
      <scheme val="minor"/>
    </font>
    <font>
      <u/>
      <sz val="9"/>
      <color theme="10"/>
      <name val="Segoe U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ED6C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4" applyNumberFormat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2" fillId="3" borderId="4" xfId="4" applyAlignment="1">
      <alignment horizontal="left" vertical="center"/>
    </xf>
    <xf numFmtId="0" fontId="2" fillId="3" borderId="4" xfId="4" applyAlignment="1">
      <alignment horizontal="center" vertical="center"/>
    </xf>
    <xf numFmtId="14" fontId="2" fillId="3" borderId="4" xfId="4" applyNumberFormat="1" applyAlignment="1">
      <alignment horizontal="center" vertical="center"/>
    </xf>
    <xf numFmtId="0" fontId="2" fillId="3" borderId="4" xfId="4"/>
    <xf numFmtId="0" fontId="0" fillId="4" borderId="0" xfId="0" applyFill="1"/>
    <xf numFmtId="0" fontId="0" fillId="5" borderId="1" xfId="0" applyFill="1" applyBorder="1"/>
    <xf numFmtId="0" fontId="0" fillId="6" borderId="0" xfId="0" applyFill="1"/>
    <xf numFmtId="0" fontId="0" fillId="5" borderId="5" xfId="0" applyFill="1" applyBorder="1"/>
    <xf numFmtId="0" fontId="0" fillId="7" borderId="0" xfId="0" applyFill="1"/>
    <xf numFmtId="0" fontId="0" fillId="8" borderId="0" xfId="0" applyFill="1"/>
    <xf numFmtId="0" fontId="0" fillId="9" borderId="0" xfId="0" applyFill="1"/>
    <xf numFmtId="164" fontId="0" fillId="2" borderId="0" xfId="0" applyNumberFormat="1" applyFill="1"/>
    <xf numFmtId="0" fontId="3" fillId="11" borderId="0" xfId="0" applyFont="1" applyFill="1" applyAlignment="1">
      <alignment horizontal="right"/>
    </xf>
    <xf numFmtId="0" fontId="0" fillId="10" borderId="0" xfId="0" applyFill="1" applyAlignment="1">
      <alignment horizontal="right"/>
    </xf>
    <xf numFmtId="165" fontId="0" fillId="10" borderId="0" xfId="0" applyNumberFormat="1" applyFill="1"/>
    <xf numFmtId="0" fontId="3" fillId="7" borderId="2" xfId="0" applyFont="1" applyFill="1" applyBorder="1" applyAlignment="1">
      <alignment horizontal="right"/>
    </xf>
    <xf numFmtId="0" fontId="3" fillId="8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9" borderId="2" xfId="0" applyFont="1" applyFill="1" applyBorder="1" applyAlignment="1">
      <alignment horizontal="right"/>
    </xf>
    <xf numFmtId="0" fontId="0" fillId="12" borderId="0" xfId="0" applyFill="1"/>
    <xf numFmtId="0" fontId="4" fillId="4" borderId="0" xfId="0" applyFont="1" applyFill="1"/>
    <xf numFmtId="0" fontId="0" fillId="12" borderId="0" xfId="0" applyFill="1" applyAlignment="1">
      <alignment horizontal="left" vertical="center"/>
    </xf>
    <xf numFmtId="0" fontId="0" fillId="13" borderId="2" xfId="0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0" fillId="13" borderId="6" xfId="0" applyFill="1" applyBorder="1" applyAlignment="1">
      <alignment horizontal="left" vertical="center"/>
    </xf>
    <xf numFmtId="0" fontId="0" fillId="14" borderId="6" xfId="0" applyFill="1" applyBorder="1" applyAlignment="1">
      <alignment horizontal="left" vertical="center"/>
    </xf>
    <xf numFmtId="0" fontId="0" fillId="15" borderId="0" xfId="0" applyFill="1" applyBorder="1" applyAlignment="1">
      <alignment horizontal="left" vertical="center"/>
    </xf>
    <xf numFmtId="0" fontId="0" fillId="16" borderId="2" xfId="0" applyFill="1" applyBorder="1" applyAlignment="1">
      <alignment horizontal="left" vertical="center"/>
    </xf>
    <xf numFmtId="0" fontId="0" fillId="16" borderId="7" xfId="0" applyFill="1" applyBorder="1" applyAlignment="1">
      <alignment horizontal="left" vertical="center"/>
    </xf>
    <xf numFmtId="0" fontId="0" fillId="16" borderId="7" xfId="0" applyFill="1" applyBorder="1"/>
    <xf numFmtId="0" fontId="0" fillId="16" borderId="6" xfId="0" applyFill="1" applyBorder="1"/>
    <xf numFmtId="0" fontId="5" fillId="17" borderId="2" xfId="0" applyFont="1" applyFill="1" applyBorder="1" applyAlignment="1">
      <alignment horizontal="left" vertical="center"/>
    </xf>
    <xf numFmtId="0" fontId="5" fillId="17" borderId="7" xfId="0" applyFont="1" applyFill="1" applyBorder="1" applyAlignment="1">
      <alignment horizontal="left" vertical="center"/>
    </xf>
    <xf numFmtId="0" fontId="5" fillId="17" borderId="7" xfId="0" applyFont="1" applyFill="1" applyBorder="1"/>
    <xf numFmtId="0" fontId="5" fillId="17" borderId="6" xfId="0" applyFont="1" applyFill="1" applyBorder="1"/>
    <xf numFmtId="0" fontId="0" fillId="18" borderId="0" xfId="0" applyFill="1"/>
    <xf numFmtId="0" fontId="0" fillId="18" borderId="0" xfId="0" applyFill="1" applyAlignment="1">
      <alignment textRotation="90"/>
    </xf>
    <xf numFmtId="0" fontId="0" fillId="0" borderId="0" xfId="0" applyAlignment="1">
      <alignment textRotation="90"/>
    </xf>
    <xf numFmtId="0" fontId="0" fillId="21" borderId="1" xfId="0" applyFill="1" applyBorder="1"/>
    <xf numFmtId="0" fontId="7" fillId="20" borderId="8" xfId="0" applyFont="1" applyFill="1" applyBorder="1" applyAlignment="1">
      <alignment horizontal="center" textRotation="90"/>
    </xf>
    <xf numFmtId="0" fontId="7" fillId="20" borderId="8" xfId="0" applyFont="1" applyFill="1" applyBorder="1" applyAlignment="1">
      <alignment horizontal="center"/>
    </xf>
    <xf numFmtId="0" fontId="0" fillId="9" borderId="3" xfId="0" applyFill="1" applyBorder="1" applyAlignment="1">
      <alignment horizontal="center" textRotation="90"/>
    </xf>
    <xf numFmtId="0" fontId="0" fillId="21" borderId="1" xfId="0" applyFill="1" applyBorder="1" applyAlignment="1">
      <alignment horizontal="center" textRotation="90"/>
    </xf>
    <xf numFmtId="0" fontId="3" fillId="6" borderId="2" xfId="0" applyFont="1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6" fillId="20" borderId="0" xfId="0" applyFont="1" applyFill="1" applyAlignment="1">
      <alignment horizontal="center"/>
    </xf>
    <xf numFmtId="0" fontId="6" fillId="19" borderId="0" xfId="0" applyFont="1" applyFill="1" applyAlignment="1">
      <alignment horizontal="center"/>
    </xf>
    <xf numFmtId="0" fontId="9" fillId="18" borderId="0" xfId="5" applyFont="1" applyFill="1" applyAlignment="1">
      <alignment horizontal="center"/>
    </xf>
    <xf numFmtId="0" fontId="0" fillId="22" borderId="2" xfId="0" applyFill="1" applyBorder="1"/>
    <xf numFmtId="0" fontId="0" fillId="22" borderId="7" xfId="0" applyFill="1" applyBorder="1"/>
    <xf numFmtId="0" fontId="0" fillId="16" borderId="2" xfId="0" applyFill="1" applyBorder="1"/>
    <xf numFmtId="0" fontId="0" fillId="6" borderId="1" xfId="0" applyFill="1" applyBorder="1" applyAlignment="1">
      <alignment horizontal="center" textRotation="90"/>
    </xf>
    <xf numFmtId="0" fontId="0" fillId="23" borderId="2" xfId="0" applyFill="1" applyBorder="1"/>
    <xf numFmtId="0" fontId="0" fillId="23" borderId="7" xfId="0" applyFill="1" applyBorder="1"/>
    <xf numFmtId="0" fontId="0" fillId="24" borderId="2" xfId="0" applyFill="1" applyBorder="1"/>
    <xf numFmtId="0" fontId="0" fillId="24" borderId="7" xfId="0" applyFill="1" applyBorder="1"/>
    <xf numFmtId="0" fontId="0" fillId="25" borderId="0" xfId="0" applyFill="1" applyAlignment="1">
      <alignment horizontal="center"/>
    </xf>
    <xf numFmtId="0" fontId="6" fillId="26" borderId="0" xfId="0" applyFont="1" applyFill="1" applyAlignment="1">
      <alignment horizontal="center"/>
    </xf>
    <xf numFmtId="0" fontId="0" fillId="25" borderId="0" xfId="0" applyFill="1"/>
  </cellXfs>
  <cellStyles count="6">
    <cellStyle name="Hypertextový odkaz" xfId="5" builtinId="8"/>
    <cellStyle name="Měna 2" xfId="2" xr:uid="{00000000-0005-0000-0000-000000000000}"/>
    <cellStyle name="Nadpis 1" xfId="4" builtinId="16" customBuiltin="1"/>
    <cellStyle name="Normální" xfId="0" builtinId="0"/>
    <cellStyle name="Normální 2" xfId="1" xr:uid="{00000000-0005-0000-0000-000002000000}"/>
    <cellStyle name="Procenta 2" xfId="3" xr:uid="{00000000-0005-0000-0000-000003000000}"/>
  </cellStyles>
  <dxfs count="0"/>
  <tableStyles count="0" defaultTableStyle="TableStyleMedium2" defaultPivotStyle="PivotStyleLight16"/>
  <colors>
    <mruColors>
      <color rgb="FF5ECCF3"/>
      <color rgb="FFF2F2F2"/>
      <color rgb="FFDED6C5"/>
      <color rgb="FFFF3300"/>
      <color rgb="FFFFFF00"/>
      <color rgb="FF66CCFF"/>
      <color rgb="FF003399"/>
      <color rgb="FF0066FF"/>
      <color rgb="FFCC9900"/>
      <color rgb="FFFF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95250</xdr:rowOff>
    </xdr:from>
    <xdr:to>
      <xdr:col>3</xdr:col>
      <xdr:colOff>1400176</xdr:colOff>
      <xdr:row>10</xdr:row>
      <xdr:rowOff>2588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75A7A4F-F30D-4F0A-ABE6-A2DB48B09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504825"/>
          <a:ext cx="6057900" cy="1802813"/>
        </a:xfrm>
        <a:prstGeom prst="rect">
          <a:avLst/>
        </a:prstGeom>
        <a:ln w="19050">
          <a:solidFill>
            <a:schemeClr val="bg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</xdr:row>
      <xdr:rowOff>161925</xdr:rowOff>
    </xdr:from>
    <xdr:to>
      <xdr:col>13</xdr:col>
      <xdr:colOff>152400</xdr:colOff>
      <xdr:row>25</xdr:row>
      <xdr:rowOff>38100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60668EE-6DA8-4FA5-A526-F8B0F5145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5" y="571500"/>
          <a:ext cx="4800600" cy="480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171450</xdr:rowOff>
    </xdr:from>
    <xdr:to>
      <xdr:col>0</xdr:col>
      <xdr:colOff>990600</xdr:colOff>
      <xdr:row>3</xdr:row>
      <xdr:rowOff>130588</xdr:rowOff>
    </xdr:to>
    <xdr:pic>
      <xdr:nvPicPr>
        <xdr:cNvPr id="3" name="Obrázek 2" descr="Tokyo 2020 Logo - PNG and Vector - Logo Download">
          <a:extLst>
            <a:ext uri="{FF2B5EF4-FFF2-40B4-BE49-F238E27FC236}">
              <a16:creationId xmlns:a16="http://schemas.microsoft.com/office/drawing/2014/main" id="{B32DEEAE-6898-43C5-ACCE-DCBBF712F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81025"/>
          <a:ext cx="866775" cy="1321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342900</xdr:colOff>
      <xdr:row>0</xdr:row>
      <xdr:rowOff>123826</xdr:rowOff>
    </xdr:from>
    <xdr:to>
      <xdr:col>6</xdr:col>
      <xdr:colOff>381000</xdr:colOff>
      <xdr:row>1</xdr:row>
      <xdr:rowOff>809625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37362A35-C18B-4980-84C5-C2C0B006A49E}"/>
            </a:ext>
          </a:extLst>
        </xdr:cNvPr>
        <xdr:cNvSpPr txBox="1"/>
      </xdr:nvSpPr>
      <xdr:spPr>
        <a:xfrm>
          <a:off x="1447800" y="123826"/>
          <a:ext cx="4686300" cy="1095374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tx1"/>
              </a:solidFill>
            </a:rPr>
            <a:t>Pokud desetiboj neznáte, nastudujte si</a:t>
          </a:r>
          <a:r>
            <a:rPr lang="cs-CZ" sz="1100" baseline="0">
              <a:solidFill>
                <a:schemeClr val="tx1"/>
              </a:solidFill>
            </a:rPr>
            <a:t> jej na internetové encyklopedii.</a:t>
          </a:r>
          <a:endParaRPr lang="cs-CZ" sz="1100">
            <a:solidFill>
              <a:schemeClr val="tx1"/>
            </a:solidFill>
          </a:endParaRPr>
        </a:p>
        <a:p>
          <a:r>
            <a:rPr lang="cs-CZ" sz="1100">
              <a:solidFill>
                <a:schemeClr val="tx1"/>
              </a:solidFill>
            </a:rPr>
            <a:t>Desetiboj má na první pohled složité bodování, ale ve skutečnosti jde stále o stejný vzoreček, který se mění pouze podle toho,</a:t>
          </a:r>
          <a:r>
            <a:rPr lang="cs-CZ" sz="1100" baseline="0">
              <a:solidFill>
                <a:schemeClr val="tx1"/>
              </a:solidFill>
            </a:rPr>
            <a:t> jestli je lepší nižší výsledek (rychlejší čas), nebo vyšší výsledek (například délka hodu).</a:t>
          </a:r>
        </a:p>
      </xdr:txBody>
    </xdr:sp>
    <xdr:clientData/>
  </xdr:twoCellAnchor>
  <xdr:twoCellAnchor>
    <xdr:from>
      <xdr:col>7</xdr:col>
      <xdr:colOff>76200</xdr:colOff>
      <xdr:row>0</xdr:row>
      <xdr:rowOff>123826</xdr:rowOff>
    </xdr:from>
    <xdr:to>
      <xdr:col>11</xdr:col>
      <xdr:colOff>323850</xdr:colOff>
      <xdr:row>1</xdr:row>
      <xdr:rowOff>790576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FCB599F6-0DCC-48B7-A999-CBFAF756964E}"/>
            </a:ext>
          </a:extLst>
        </xdr:cNvPr>
        <xdr:cNvSpPr txBox="1"/>
      </xdr:nvSpPr>
      <xdr:spPr>
        <a:xfrm>
          <a:off x="4610100" y="123826"/>
          <a:ext cx="2990850" cy="1076325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tx1"/>
              </a:solidFill>
            </a:rPr>
            <a:t>U disciplín, kde jde o rychlejší čas, je vzorec</a:t>
          </a:r>
          <a:r>
            <a:rPr lang="cs-CZ" sz="1100" baseline="0">
              <a:solidFill>
                <a:schemeClr val="tx1"/>
              </a:solidFill>
            </a:rPr>
            <a:t> následující:</a:t>
          </a:r>
        </a:p>
        <a:p>
          <a:r>
            <a:rPr lang="cs-CZ" sz="1400" baseline="0">
              <a:solidFill>
                <a:schemeClr val="tx1"/>
              </a:solidFill>
              <a:latin typeface="+mj-lt"/>
            </a:rPr>
            <a:t>A × ( B - VYSL ) ^ C</a:t>
          </a:r>
        </a:p>
        <a:p>
          <a:r>
            <a:rPr lang="cs-CZ" sz="1100" baseline="0">
              <a:solidFill>
                <a:schemeClr val="tx1"/>
              </a:solidFill>
            </a:rPr>
            <a:t>Čísla A, B a C jsou pevně daná v tabulce.</a:t>
          </a:r>
          <a:br>
            <a:rPr lang="cs-CZ" sz="1100" baseline="0">
              <a:solidFill>
                <a:schemeClr val="tx1"/>
              </a:solidFill>
            </a:rPr>
          </a:br>
          <a:r>
            <a:rPr lang="cs-CZ" sz="1100" baseline="0">
              <a:solidFill>
                <a:schemeClr val="tx1"/>
              </a:solidFill>
            </a:rPr>
            <a:t>VYSL je sportovcův výsledek.</a:t>
          </a:r>
        </a:p>
      </xdr:txBody>
    </xdr:sp>
    <xdr:clientData/>
  </xdr:twoCellAnchor>
  <xdr:twoCellAnchor>
    <xdr:from>
      <xdr:col>11</xdr:col>
      <xdr:colOff>495300</xdr:colOff>
      <xdr:row>0</xdr:row>
      <xdr:rowOff>123826</xdr:rowOff>
    </xdr:from>
    <xdr:to>
      <xdr:col>16</xdr:col>
      <xdr:colOff>57150</xdr:colOff>
      <xdr:row>1</xdr:row>
      <xdr:rowOff>790576</xdr:rowOff>
    </xdr:to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8C7DB8-A1F8-4C9D-9F09-F25B04D2F7AD}"/>
            </a:ext>
          </a:extLst>
        </xdr:cNvPr>
        <xdr:cNvSpPr txBox="1"/>
      </xdr:nvSpPr>
      <xdr:spPr>
        <a:xfrm>
          <a:off x="7772400" y="123826"/>
          <a:ext cx="2990850" cy="1076325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tx1"/>
              </a:solidFill>
            </a:rPr>
            <a:t>U disciplín, kde jde o nejdelš</a:t>
          </a:r>
          <a:r>
            <a:rPr lang="cs-CZ" sz="1100" baseline="0">
              <a:solidFill>
                <a:schemeClr val="tx1"/>
              </a:solidFill>
            </a:rPr>
            <a:t>í hod či skok, je vzorec následující:</a:t>
          </a:r>
        </a:p>
        <a:p>
          <a:r>
            <a:rPr lang="cs-CZ" sz="1400" baseline="0">
              <a:solidFill>
                <a:schemeClr val="tx1"/>
              </a:solidFill>
              <a:latin typeface="+mj-lt"/>
            </a:rPr>
            <a:t>A × ( VYSL - B ) ^ C</a:t>
          </a:r>
        </a:p>
        <a:p>
          <a:r>
            <a:rPr lang="cs-CZ" sz="1100" baseline="0">
              <a:solidFill>
                <a:schemeClr val="tx1"/>
              </a:solidFill>
            </a:rPr>
            <a:t>Čísla A, B a C jsou pevně daná v tabulce.</a:t>
          </a:r>
          <a:br>
            <a:rPr lang="cs-CZ" sz="1100" baseline="0">
              <a:solidFill>
                <a:schemeClr val="tx1"/>
              </a:solidFill>
            </a:rPr>
          </a:br>
          <a:r>
            <a:rPr lang="cs-CZ" sz="1100" baseline="0">
              <a:solidFill>
                <a:schemeClr val="tx1"/>
              </a:solidFill>
            </a:rPr>
            <a:t>VYSL je sportovcův výsledek.</a:t>
          </a:r>
        </a:p>
      </xdr:txBody>
    </xdr:sp>
    <xdr:clientData/>
  </xdr:twoCellAnchor>
  <xdr:twoCellAnchor editAs="oneCell">
    <xdr:from>
      <xdr:col>4</xdr:col>
      <xdr:colOff>102275</xdr:colOff>
      <xdr:row>5</xdr:row>
      <xdr:rowOff>130875</xdr:rowOff>
    </xdr:from>
    <xdr:to>
      <xdr:col>4</xdr:col>
      <xdr:colOff>534275</xdr:colOff>
      <xdr:row>7</xdr:row>
      <xdr:rowOff>143775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FA05B96-4760-4633-95D6-AC5CA95DC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1350" y="3607500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8</xdr:col>
      <xdr:colOff>149875</xdr:colOff>
      <xdr:row>5</xdr:row>
      <xdr:rowOff>140400</xdr:rowOff>
    </xdr:from>
    <xdr:to>
      <xdr:col>8</xdr:col>
      <xdr:colOff>581875</xdr:colOff>
      <xdr:row>7</xdr:row>
      <xdr:rowOff>153300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2EE7F331-F2F6-4A60-8E4A-861938428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4575" y="3617025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104650</xdr:colOff>
      <xdr:row>5</xdr:row>
      <xdr:rowOff>130875</xdr:rowOff>
    </xdr:from>
    <xdr:to>
      <xdr:col>5</xdr:col>
      <xdr:colOff>536650</xdr:colOff>
      <xdr:row>7</xdr:row>
      <xdr:rowOff>143775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DA68E5C4-CE54-46A8-966D-9A0A12D77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525" y="3607500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118900</xdr:colOff>
      <xdr:row>5</xdr:row>
      <xdr:rowOff>130875</xdr:rowOff>
    </xdr:from>
    <xdr:to>
      <xdr:col>11</xdr:col>
      <xdr:colOff>550900</xdr:colOff>
      <xdr:row>7</xdr:row>
      <xdr:rowOff>143775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B77483A2-357E-492E-B675-68F76BE1C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8575" y="3607500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107025</xdr:colOff>
      <xdr:row>5</xdr:row>
      <xdr:rowOff>130875</xdr:rowOff>
    </xdr:from>
    <xdr:to>
      <xdr:col>6</xdr:col>
      <xdr:colOff>539025</xdr:colOff>
      <xdr:row>7</xdr:row>
      <xdr:rowOff>143775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96FBDCBC-DB2F-4DC8-9C95-7DBFA53FF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7700" y="3607500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116525</xdr:colOff>
      <xdr:row>5</xdr:row>
      <xdr:rowOff>130875</xdr:rowOff>
    </xdr:from>
    <xdr:to>
      <xdr:col>10</xdr:col>
      <xdr:colOff>548525</xdr:colOff>
      <xdr:row>7</xdr:row>
      <xdr:rowOff>143775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109BD7C-A4DE-44ED-B73C-F0291C6E1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0400" y="3607500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99900</xdr:colOff>
      <xdr:row>5</xdr:row>
      <xdr:rowOff>130875</xdr:rowOff>
    </xdr:from>
    <xdr:to>
      <xdr:col>3</xdr:col>
      <xdr:colOff>531900</xdr:colOff>
      <xdr:row>7</xdr:row>
      <xdr:rowOff>143775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557D064-8D5A-4025-8B54-73CBF5C4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3175" y="3607500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109400</xdr:colOff>
      <xdr:row>5</xdr:row>
      <xdr:rowOff>130875</xdr:rowOff>
    </xdr:from>
    <xdr:to>
      <xdr:col>7</xdr:col>
      <xdr:colOff>541400</xdr:colOff>
      <xdr:row>7</xdr:row>
      <xdr:rowOff>143775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A7559F5E-98EA-44DC-82ED-509C246CF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875" y="3607500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9</xdr:col>
      <xdr:colOff>114150</xdr:colOff>
      <xdr:row>5</xdr:row>
      <xdr:rowOff>130875</xdr:rowOff>
    </xdr:from>
    <xdr:to>
      <xdr:col>9</xdr:col>
      <xdr:colOff>546150</xdr:colOff>
      <xdr:row>7</xdr:row>
      <xdr:rowOff>143775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9241118D-EEB4-46B3-AB07-BEE06815E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225" y="3607500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121275</xdr:colOff>
      <xdr:row>5</xdr:row>
      <xdr:rowOff>130875</xdr:rowOff>
    </xdr:from>
    <xdr:to>
      <xdr:col>12</xdr:col>
      <xdr:colOff>553275</xdr:colOff>
      <xdr:row>7</xdr:row>
      <xdr:rowOff>143775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FCED41D4-8CBF-48A0-BDF8-F579FAE5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6750" y="3607500"/>
          <a:ext cx="432000" cy="432000"/>
        </a:xfrm>
        <a:prstGeom prst="rect">
          <a:avLst/>
        </a:prstGeom>
      </xdr:spPr>
    </xdr:pic>
    <xdr:clientData/>
  </xdr:twoCellAnchor>
  <xdr:twoCellAnchor>
    <xdr:from>
      <xdr:col>16</xdr:col>
      <xdr:colOff>238125</xdr:colOff>
      <xdr:row>0</xdr:row>
      <xdr:rowOff>123826</xdr:rowOff>
    </xdr:from>
    <xdr:to>
      <xdr:col>19</xdr:col>
      <xdr:colOff>381000</xdr:colOff>
      <xdr:row>1</xdr:row>
      <xdr:rowOff>781050</xdr:rowOff>
    </xdr:to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35A4647D-39A4-4051-924B-02854634F6CB}"/>
            </a:ext>
          </a:extLst>
        </xdr:cNvPr>
        <xdr:cNvSpPr txBox="1"/>
      </xdr:nvSpPr>
      <xdr:spPr>
        <a:xfrm>
          <a:off x="12496800" y="123826"/>
          <a:ext cx="2200275" cy="1066799"/>
        </a:xfrm>
        <a:prstGeom prst="rect">
          <a:avLst/>
        </a:prstGeom>
        <a:solidFill>
          <a:schemeClr val="bg1">
            <a:lumMod val="85000"/>
            <a:alpha val="69804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tx1"/>
              </a:solidFill>
            </a:rPr>
            <a:t>Poznámka:</a:t>
          </a:r>
        </a:p>
        <a:p>
          <a:r>
            <a:rPr lang="cs-CZ" sz="1100">
              <a:solidFill>
                <a:schemeClr val="tx1"/>
              </a:solidFill>
            </a:rPr>
            <a:t>Body nemusí souhlasit s realitou, správně se totiž</a:t>
          </a:r>
          <a:r>
            <a:rPr lang="cs-CZ" sz="1100" baseline="0">
              <a:solidFill>
                <a:schemeClr val="tx1"/>
              </a:solidFill>
            </a:rPr>
            <a:t> body zaokrouhlují na celá čísla vždy směrem dolů.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Aerodynamik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Segoe">
      <a:majorFont>
        <a:latin typeface="Segoe UI Black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lympics.com/tokyo-2020/olympic-games/resOG2020-/pdf/OG2020-/ATH/OG2020-_ATH_C73U_ATHMDECATH-----------------------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B13" sqref="B13"/>
    </sheetView>
  </sheetViews>
  <sheetFormatPr defaultRowHeight="16.5" x14ac:dyDescent="0.3"/>
  <cols>
    <col min="1" max="1" width="9" style="21"/>
    <col min="2" max="2" width="33.375" style="21" customWidth="1"/>
    <col min="3" max="4" width="19.875" style="21" customWidth="1"/>
    <col min="5" max="5" width="5.375" style="21" customWidth="1"/>
    <col min="6" max="16384" width="9" style="21"/>
  </cols>
  <sheetData>
    <row r="1" spans="1:10" s="5" customFormat="1" ht="32.25" customHeight="1" thickBot="1" x14ac:dyDescent="0.5">
      <c r="A1" s="2" t="s">
        <v>28</v>
      </c>
      <c r="B1" s="3"/>
      <c r="C1" s="3"/>
      <c r="D1" s="4"/>
      <c r="E1" s="3"/>
      <c r="F1" s="3"/>
      <c r="G1" s="3"/>
      <c r="H1" s="3"/>
      <c r="I1" s="3"/>
      <c r="J1" s="3"/>
    </row>
    <row r="2" spans="1:10" ht="17.25" thickTop="1" x14ac:dyDescent="0.3"/>
    <row r="3" spans="1:10" x14ac:dyDescent="0.3">
      <c r="F3" s="21" t="s">
        <v>35</v>
      </c>
    </row>
    <row r="4" spans="1:10" x14ac:dyDescent="0.3">
      <c r="F4" s="21" t="s">
        <v>36</v>
      </c>
    </row>
    <row r="5" spans="1:10" x14ac:dyDescent="0.3">
      <c r="F5" s="21" t="s">
        <v>37</v>
      </c>
    </row>
    <row r="6" spans="1:10" x14ac:dyDescent="0.3">
      <c r="F6" s="21" t="s">
        <v>38</v>
      </c>
    </row>
    <row r="7" spans="1:10" x14ac:dyDescent="0.3">
      <c r="F7" s="21" t="s">
        <v>39</v>
      </c>
    </row>
    <row r="8" spans="1:10" x14ac:dyDescent="0.3">
      <c r="F8" s="21" t="s">
        <v>40</v>
      </c>
    </row>
    <row r="9" spans="1:10" x14ac:dyDescent="0.3">
      <c r="F9" s="21" t="s">
        <v>41</v>
      </c>
    </row>
    <row r="10" spans="1:10" x14ac:dyDescent="0.3">
      <c r="F10" s="21" t="s">
        <v>42</v>
      </c>
    </row>
    <row r="13" spans="1:10" s="23" customFormat="1" ht="21" customHeight="1" x14ac:dyDescent="0.3">
      <c r="B13" s="24" t="s">
        <v>30</v>
      </c>
      <c r="C13" s="24"/>
      <c r="D13" s="25"/>
    </row>
    <row r="14" spans="1:10" s="23" customFormat="1" ht="21" customHeight="1" x14ac:dyDescent="0.3">
      <c r="B14" s="26" t="s">
        <v>31</v>
      </c>
      <c r="C14" s="26"/>
      <c r="D14" s="27"/>
    </row>
    <row r="15" spans="1:10" s="23" customFormat="1" ht="21" customHeight="1" x14ac:dyDescent="0.3"/>
    <row r="16" spans="1:10" s="23" customFormat="1" ht="22.5" customHeight="1" x14ac:dyDescent="0.3">
      <c r="B16" s="28" t="s">
        <v>32</v>
      </c>
      <c r="C16" s="28" t="s">
        <v>33</v>
      </c>
      <c r="D16" s="28" t="s">
        <v>34</v>
      </c>
    </row>
    <row r="17" spans="2:4" s="23" customFormat="1" ht="22.5" customHeight="1" x14ac:dyDescent="0.3">
      <c r="B17" s="29"/>
      <c r="C17" s="29"/>
      <c r="D17" s="33"/>
    </row>
    <row r="18" spans="2:4" s="23" customFormat="1" ht="22.5" customHeight="1" x14ac:dyDescent="0.3">
      <c r="B18" s="30"/>
      <c r="C18" s="30"/>
      <c r="D18" s="34"/>
    </row>
    <row r="19" spans="2:4" s="23" customFormat="1" ht="22.5" customHeight="1" x14ac:dyDescent="0.3">
      <c r="B19" s="30"/>
      <c r="C19" s="30"/>
      <c r="D19" s="34"/>
    </row>
    <row r="20" spans="2:4" s="23" customFormat="1" ht="22.5" customHeight="1" x14ac:dyDescent="0.3">
      <c r="B20" s="30"/>
      <c r="C20" s="30"/>
      <c r="D20" s="34"/>
    </row>
    <row r="21" spans="2:4" s="23" customFormat="1" ht="22.5" customHeight="1" x14ac:dyDescent="0.3">
      <c r="B21" s="30"/>
      <c r="C21" s="30"/>
      <c r="D21" s="34"/>
    </row>
    <row r="22" spans="2:4" s="23" customFormat="1" ht="22.5" customHeight="1" x14ac:dyDescent="0.3">
      <c r="B22" s="30"/>
      <c r="C22" s="30"/>
      <c r="D22" s="34"/>
    </row>
    <row r="23" spans="2:4" ht="22.5" customHeight="1" x14ac:dyDescent="0.3">
      <c r="B23" s="31"/>
      <c r="C23" s="31"/>
      <c r="D23" s="35"/>
    </row>
    <row r="24" spans="2:4" ht="22.5" customHeight="1" x14ac:dyDescent="0.3">
      <c r="B24" s="31"/>
      <c r="C24" s="31"/>
      <c r="D24" s="35"/>
    </row>
    <row r="25" spans="2:4" ht="22.5" customHeight="1" x14ac:dyDescent="0.3">
      <c r="B25" s="32"/>
      <c r="C25" s="32"/>
      <c r="D25" s="36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8E16E-D769-42D8-968C-DE315E54AF09}">
  <dimension ref="A1:K26"/>
  <sheetViews>
    <sheetView workbookViewId="0">
      <selection sqref="A1:XFD1"/>
    </sheetView>
  </sheetViews>
  <sheetFormatPr defaultRowHeight="16.5" x14ac:dyDescent="0.3"/>
  <cols>
    <col min="1" max="1" width="42.25" style="6" customWidth="1"/>
    <col min="2" max="6" width="19.125" style="6" customWidth="1"/>
    <col min="7" max="16384" width="9" style="6"/>
  </cols>
  <sheetData>
    <row r="1" spans="1:11" s="5" customFormat="1" ht="32.25" customHeight="1" thickBot="1" x14ac:dyDescent="0.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</row>
    <row r="2" spans="1:11" s="22" customFormat="1" ht="15" thickTop="1" x14ac:dyDescent="0.25">
      <c r="A2" s="22" t="s">
        <v>1</v>
      </c>
    </row>
    <row r="3" spans="1:11" s="22" customFormat="1" ht="14.25" x14ac:dyDescent="0.25">
      <c r="A3" s="22" t="s">
        <v>24</v>
      </c>
    </row>
    <row r="4" spans="1:11" s="22" customFormat="1" ht="14.25" x14ac:dyDescent="0.25">
      <c r="A4" s="22" t="s">
        <v>2</v>
      </c>
    </row>
    <row r="5" spans="1:11" s="22" customFormat="1" ht="14.25" x14ac:dyDescent="0.25">
      <c r="A5" s="22" t="s">
        <v>3</v>
      </c>
    </row>
    <row r="7" spans="1:11" x14ac:dyDescent="0.3">
      <c r="A7" s="45" t="s">
        <v>5</v>
      </c>
      <c r="B7" s="45"/>
    </row>
    <row r="8" spans="1:11" x14ac:dyDescent="0.3">
      <c r="A8" s="8" t="s">
        <v>4</v>
      </c>
      <c r="B8" s="9"/>
    </row>
    <row r="9" spans="1:11" x14ac:dyDescent="0.3">
      <c r="A9" s="8" t="s">
        <v>6</v>
      </c>
      <c r="B9" s="7"/>
    </row>
    <row r="10" spans="1:11" x14ac:dyDescent="0.3">
      <c r="A10" s="8" t="s">
        <v>7</v>
      </c>
      <c r="B10" s="7"/>
    </row>
    <row r="12" spans="1:11" x14ac:dyDescent="0.3">
      <c r="A12" s="14" t="s">
        <v>8</v>
      </c>
      <c r="B12" s="14" t="s">
        <v>9</v>
      </c>
      <c r="C12" s="17" t="s">
        <v>10</v>
      </c>
      <c r="D12" s="18" t="s">
        <v>11</v>
      </c>
      <c r="E12" s="19" t="s">
        <v>12</v>
      </c>
      <c r="F12" s="20" t="s">
        <v>13</v>
      </c>
    </row>
    <row r="13" spans="1:11" x14ac:dyDescent="0.3">
      <c r="A13" s="15" t="s">
        <v>29</v>
      </c>
      <c r="B13" s="16">
        <v>390</v>
      </c>
      <c r="C13" s="10"/>
      <c r="D13" s="11"/>
      <c r="E13" s="13"/>
      <c r="F13" s="12"/>
    </row>
    <row r="14" spans="1:11" x14ac:dyDescent="0.3">
      <c r="A14" s="15" t="s">
        <v>18</v>
      </c>
      <c r="B14" s="16">
        <v>515</v>
      </c>
      <c r="C14" s="10"/>
      <c r="D14" s="11"/>
      <c r="E14" s="1"/>
      <c r="F14" s="12"/>
    </row>
    <row r="15" spans="1:11" x14ac:dyDescent="0.3">
      <c r="A15" s="15" t="s">
        <v>25</v>
      </c>
      <c r="B15" s="16">
        <v>88</v>
      </c>
      <c r="C15" s="10"/>
      <c r="D15" s="11"/>
      <c r="E15" s="1"/>
      <c r="F15" s="12"/>
    </row>
    <row r="16" spans="1:11" x14ac:dyDescent="0.3">
      <c r="A16" s="15" t="s">
        <v>22</v>
      </c>
      <c r="B16" s="16">
        <v>219</v>
      </c>
      <c r="C16" s="10"/>
      <c r="D16" s="11"/>
      <c r="E16" s="1"/>
      <c r="F16" s="12"/>
    </row>
    <row r="17" spans="1:6" x14ac:dyDescent="0.3">
      <c r="A17" s="15" t="s">
        <v>17</v>
      </c>
      <c r="B17" s="16">
        <v>32100</v>
      </c>
      <c r="C17" s="10"/>
      <c r="D17" s="11"/>
      <c r="E17" s="1"/>
      <c r="F17" s="12"/>
    </row>
    <row r="18" spans="1:6" x14ac:dyDescent="0.3">
      <c r="A18" s="15" t="s">
        <v>23</v>
      </c>
      <c r="B18" s="16">
        <v>892</v>
      </c>
      <c r="C18" s="10"/>
      <c r="D18" s="11"/>
      <c r="E18" s="1"/>
      <c r="F18" s="12"/>
    </row>
    <row r="19" spans="1:6" x14ac:dyDescent="0.3">
      <c r="A19" s="15" t="s">
        <v>27</v>
      </c>
      <c r="B19" s="16">
        <v>2400</v>
      </c>
      <c r="C19" s="10"/>
      <c r="D19" s="11"/>
      <c r="E19" s="1"/>
      <c r="F19" s="12"/>
    </row>
    <row r="20" spans="1:6" x14ac:dyDescent="0.3">
      <c r="A20" s="15" t="s">
        <v>19</v>
      </c>
      <c r="B20" s="16">
        <v>2799</v>
      </c>
      <c r="C20" s="10"/>
      <c r="D20" s="11"/>
      <c r="E20" s="1"/>
      <c r="F20" s="12"/>
    </row>
    <row r="21" spans="1:6" x14ac:dyDescent="0.3">
      <c r="A21" s="15" t="s">
        <v>14</v>
      </c>
      <c r="B21" s="16">
        <v>2299</v>
      </c>
      <c r="C21" s="10"/>
      <c r="D21" s="11"/>
      <c r="E21" s="1"/>
      <c r="F21" s="12"/>
    </row>
    <row r="22" spans="1:6" x14ac:dyDescent="0.3">
      <c r="A22" s="15" t="s">
        <v>26</v>
      </c>
      <c r="B22" s="16">
        <v>6495</v>
      </c>
      <c r="C22" s="10"/>
      <c r="D22" s="11"/>
      <c r="E22" s="1"/>
      <c r="F22" s="12"/>
    </row>
    <row r="23" spans="1:6" x14ac:dyDescent="0.3">
      <c r="A23" s="15" t="s">
        <v>20</v>
      </c>
      <c r="B23" s="16">
        <v>1870</v>
      </c>
      <c r="C23" s="10"/>
      <c r="D23" s="11"/>
      <c r="E23" s="1"/>
      <c r="F23" s="12"/>
    </row>
    <row r="24" spans="1:6" x14ac:dyDescent="0.3">
      <c r="A24" s="15" t="s">
        <v>21</v>
      </c>
      <c r="B24" s="16">
        <v>76</v>
      </c>
      <c r="C24" s="10"/>
      <c r="D24" s="11"/>
      <c r="E24" s="1"/>
      <c r="F24" s="12"/>
    </row>
    <row r="25" spans="1:6" x14ac:dyDescent="0.3">
      <c r="A25" s="15" t="s">
        <v>15</v>
      </c>
      <c r="B25" s="16">
        <v>2099</v>
      </c>
      <c r="C25" s="10"/>
      <c r="D25" s="11"/>
      <c r="E25" s="1"/>
      <c r="F25" s="12"/>
    </row>
    <row r="26" spans="1:6" x14ac:dyDescent="0.3">
      <c r="A26" s="15" t="s">
        <v>16</v>
      </c>
      <c r="B26" s="16">
        <v>12570</v>
      </c>
      <c r="C26" s="10"/>
      <c r="D26" s="11"/>
      <c r="E26" s="1"/>
      <c r="F26" s="12"/>
    </row>
  </sheetData>
  <sortState xmlns:xlrd2="http://schemas.microsoft.com/office/spreadsheetml/2017/richdata2" ref="A13:B26">
    <sortCondition ref="A13:A26"/>
  </sortState>
  <mergeCells count="1">
    <mergeCell ref="A7:B7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5BD88-D77F-4144-934F-A939437D556E}">
  <dimension ref="A1:X27"/>
  <sheetViews>
    <sheetView workbookViewId="0">
      <selection activeCell="E4" sqref="E4"/>
    </sheetView>
  </sheetViews>
  <sheetFormatPr defaultRowHeight="16.5" x14ac:dyDescent="0.3"/>
  <cols>
    <col min="1" max="1" width="14.5" style="37" customWidth="1"/>
    <col min="2" max="2" width="24.125" customWidth="1"/>
    <col min="3" max="3" width="9.875" customWidth="1"/>
  </cols>
  <sheetData>
    <row r="1" spans="1:24" s="5" customFormat="1" ht="32.25" customHeight="1" thickBot="1" x14ac:dyDescent="0.5">
      <c r="A1" s="2" t="s">
        <v>43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</row>
    <row r="2" spans="1:24" s="37" customFormat="1" ht="73.5" customHeight="1" thickTop="1" x14ac:dyDescent="0.3"/>
    <row r="3" spans="1:24" s="37" customFormat="1" ht="33.75" customHeight="1" x14ac:dyDescent="0.35">
      <c r="B3" s="60" t="s">
        <v>57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49" t="s">
        <v>58</v>
      </c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37" customFormat="1" ht="33.75" customHeight="1" x14ac:dyDescent="0.35">
      <c r="A4" s="50" t="s">
        <v>73</v>
      </c>
      <c r="B4" s="61"/>
      <c r="C4" s="61"/>
      <c r="D4" s="59"/>
      <c r="E4" s="59"/>
      <c r="F4" s="59"/>
      <c r="G4" s="59"/>
      <c r="H4" s="59"/>
      <c r="I4" s="59"/>
      <c r="J4" s="59"/>
      <c r="K4" s="59"/>
      <c r="L4" s="59"/>
      <c r="M4" s="59"/>
      <c r="N4" s="48" t="s">
        <v>59</v>
      </c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s="39" customFormat="1" ht="100.5" customHeight="1" x14ac:dyDescent="0.3">
      <c r="A5" s="38"/>
      <c r="B5" s="54" t="s">
        <v>103</v>
      </c>
      <c r="C5" s="54" t="s">
        <v>104</v>
      </c>
      <c r="D5" s="43" t="s">
        <v>62</v>
      </c>
      <c r="E5" s="43" t="s">
        <v>66</v>
      </c>
      <c r="F5" s="43" t="s">
        <v>63</v>
      </c>
      <c r="G5" s="43" t="s">
        <v>67</v>
      </c>
      <c r="H5" s="43" t="s">
        <v>61</v>
      </c>
      <c r="I5" s="43" t="s">
        <v>52</v>
      </c>
      <c r="J5" s="43" t="s">
        <v>64</v>
      </c>
      <c r="K5" s="43" t="s">
        <v>68</v>
      </c>
      <c r="L5" s="43" t="s">
        <v>65</v>
      </c>
      <c r="M5" s="43" t="s">
        <v>60</v>
      </c>
      <c r="N5" s="41"/>
      <c r="O5" s="44" t="s">
        <v>51</v>
      </c>
      <c r="P5" s="44" t="s">
        <v>49</v>
      </c>
      <c r="Q5" s="44" t="s">
        <v>47</v>
      </c>
      <c r="R5" s="44" t="s">
        <v>48</v>
      </c>
      <c r="S5" s="44" t="s">
        <v>50</v>
      </c>
      <c r="T5" s="44" t="s">
        <v>52</v>
      </c>
      <c r="U5" s="44" t="s">
        <v>53</v>
      </c>
      <c r="V5" s="44" t="s">
        <v>54</v>
      </c>
      <c r="W5" s="44" t="s">
        <v>55</v>
      </c>
      <c r="X5" s="44" t="s">
        <v>56</v>
      </c>
    </row>
    <row r="6" spans="1:24" x14ac:dyDescent="0.3">
      <c r="B6" s="54"/>
      <c r="C6" s="54"/>
      <c r="D6" s="46"/>
      <c r="E6" s="46"/>
      <c r="F6" s="46"/>
      <c r="G6" s="46"/>
      <c r="H6" s="46"/>
      <c r="I6" s="46"/>
      <c r="J6" s="46"/>
      <c r="K6" s="46"/>
      <c r="L6" s="46"/>
      <c r="M6" s="46"/>
      <c r="N6" s="42" t="s">
        <v>44</v>
      </c>
      <c r="O6" s="40">
        <v>25.434699999999999</v>
      </c>
      <c r="P6" s="40">
        <v>0.14354</v>
      </c>
      <c r="Q6" s="40">
        <v>51.39</v>
      </c>
      <c r="R6" s="40">
        <v>0.84650000000000003</v>
      </c>
      <c r="S6" s="40">
        <v>1.53775</v>
      </c>
      <c r="T6" s="40">
        <v>5.7435200000000002</v>
      </c>
      <c r="U6" s="40">
        <v>12.91</v>
      </c>
      <c r="V6" s="40">
        <v>0.2797</v>
      </c>
      <c r="W6" s="40">
        <v>10.14</v>
      </c>
      <c r="X6" s="40">
        <v>3.7679999999999998E-2</v>
      </c>
    </row>
    <row r="7" spans="1:24" x14ac:dyDescent="0.3">
      <c r="B7" s="54"/>
      <c r="C7" s="54"/>
      <c r="D7" s="46"/>
      <c r="E7" s="46"/>
      <c r="F7" s="46"/>
      <c r="G7" s="46"/>
      <c r="H7" s="46"/>
      <c r="I7" s="46"/>
      <c r="J7" s="46"/>
      <c r="K7" s="46"/>
      <c r="L7" s="46"/>
      <c r="M7" s="46"/>
      <c r="N7" s="42" t="s">
        <v>45</v>
      </c>
      <c r="O7" s="40">
        <v>18</v>
      </c>
      <c r="P7" s="40">
        <v>220</v>
      </c>
      <c r="Q7" s="40">
        <v>1.5</v>
      </c>
      <c r="R7" s="40">
        <v>75</v>
      </c>
      <c r="S7" s="40">
        <v>82</v>
      </c>
      <c r="T7" s="40">
        <v>28.5</v>
      </c>
      <c r="U7" s="40">
        <v>4</v>
      </c>
      <c r="V7" s="40">
        <v>100</v>
      </c>
      <c r="W7" s="40">
        <v>7</v>
      </c>
      <c r="X7" s="40">
        <v>480</v>
      </c>
    </row>
    <row r="8" spans="1:24" x14ac:dyDescent="0.3">
      <c r="B8" s="54"/>
      <c r="C8" s="54"/>
      <c r="D8" s="47"/>
      <c r="E8" s="47"/>
      <c r="F8" s="47"/>
      <c r="G8" s="47"/>
      <c r="H8" s="47"/>
      <c r="I8" s="47"/>
      <c r="J8" s="47"/>
      <c r="K8" s="47"/>
      <c r="L8" s="47"/>
      <c r="M8" s="47"/>
      <c r="N8" s="42" t="s">
        <v>46</v>
      </c>
      <c r="O8" s="40">
        <v>1.81</v>
      </c>
      <c r="P8" s="40">
        <v>1.4</v>
      </c>
      <c r="Q8" s="40">
        <v>1.05</v>
      </c>
      <c r="R8" s="40">
        <v>1.42</v>
      </c>
      <c r="S8" s="40">
        <v>1.81</v>
      </c>
      <c r="T8" s="40">
        <v>1.92</v>
      </c>
      <c r="U8" s="40">
        <v>1.1000000000000001</v>
      </c>
      <c r="V8" s="40">
        <v>1.35</v>
      </c>
      <c r="W8" s="40">
        <v>1.08</v>
      </c>
      <c r="X8" s="40">
        <v>1.85</v>
      </c>
    </row>
    <row r="9" spans="1:24" x14ac:dyDescent="0.3">
      <c r="B9" s="55" t="s">
        <v>69</v>
      </c>
      <c r="C9" s="55" t="s">
        <v>70</v>
      </c>
      <c r="D9" s="53">
        <v>10.119999999999999</v>
      </c>
      <c r="E9" s="53">
        <v>824</v>
      </c>
      <c r="F9" s="53">
        <v>14.8</v>
      </c>
      <c r="G9" s="53">
        <v>202</v>
      </c>
      <c r="H9" s="53">
        <v>47.48</v>
      </c>
      <c r="I9" s="53">
        <v>13.46</v>
      </c>
      <c r="J9" s="53">
        <v>46.67</v>
      </c>
      <c r="K9" s="53">
        <v>490</v>
      </c>
      <c r="L9" s="53">
        <v>63.44</v>
      </c>
      <c r="M9" s="53">
        <f>240+31.08</f>
        <v>271.08</v>
      </c>
      <c r="N9" s="57"/>
      <c r="O9" s="51"/>
      <c r="P9" s="51"/>
      <c r="Q9" s="51"/>
      <c r="R9" s="51"/>
      <c r="S9" s="51"/>
      <c r="T9" s="51"/>
      <c r="U9" s="51"/>
      <c r="V9" s="51"/>
      <c r="W9" s="51"/>
      <c r="X9" s="51"/>
    </row>
    <row r="10" spans="1:24" x14ac:dyDescent="0.3">
      <c r="B10" s="56" t="s">
        <v>71</v>
      </c>
      <c r="C10" s="56" t="s">
        <v>72</v>
      </c>
      <c r="D10" s="31">
        <v>10.68</v>
      </c>
      <c r="E10" s="31">
        <v>750</v>
      </c>
      <c r="F10" s="31">
        <v>15.07</v>
      </c>
      <c r="G10" s="31">
        <v>208</v>
      </c>
      <c r="H10" s="31">
        <v>50.31</v>
      </c>
      <c r="I10" s="31">
        <v>13.9</v>
      </c>
      <c r="J10" s="31">
        <v>48.08</v>
      </c>
      <c r="K10" s="31">
        <v>520</v>
      </c>
      <c r="L10" s="31">
        <v>73.09</v>
      </c>
      <c r="M10" s="31">
        <f>240+43.17</f>
        <v>283.17</v>
      </c>
      <c r="N10" s="58"/>
      <c r="O10" s="52"/>
      <c r="P10" s="52"/>
      <c r="Q10" s="52"/>
      <c r="R10" s="52"/>
      <c r="S10" s="52"/>
      <c r="T10" s="52"/>
      <c r="U10" s="52"/>
      <c r="V10" s="52"/>
      <c r="W10" s="52"/>
      <c r="X10" s="52"/>
    </row>
    <row r="11" spans="1:24" x14ac:dyDescent="0.3">
      <c r="B11" s="56" t="s">
        <v>74</v>
      </c>
      <c r="C11" s="56" t="s">
        <v>75</v>
      </c>
      <c r="D11" s="31">
        <v>10.34</v>
      </c>
      <c r="E11" s="31">
        <v>764</v>
      </c>
      <c r="F11" s="31">
        <v>14.49</v>
      </c>
      <c r="G11" s="31">
        <v>211</v>
      </c>
      <c r="H11" s="31">
        <v>46.29</v>
      </c>
      <c r="I11" s="31">
        <v>14.08</v>
      </c>
      <c r="J11" s="31">
        <v>44.38</v>
      </c>
      <c r="K11" s="31">
        <v>500</v>
      </c>
      <c r="L11" s="31">
        <v>57.12</v>
      </c>
      <c r="M11" s="31">
        <f>240+39.19</f>
        <v>279.19</v>
      </c>
      <c r="N11" s="58"/>
      <c r="O11" s="52"/>
      <c r="P11" s="52"/>
      <c r="Q11" s="52"/>
      <c r="R11" s="52"/>
      <c r="S11" s="52"/>
      <c r="T11" s="52"/>
      <c r="U11" s="52"/>
      <c r="V11" s="52"/>
      <c r="W11" s="52"/>
      <c r="X11" s="52"/>
    </row>
    <row r="12" spans="1:24" x14ac:dyDescent="0.3">
      <c r="B12" s="56" t="s">
        <v>76</v>
      </c>
      <c r="C12" s="56" t="s">
        <v>77</v>
      </c>
      <c r="D12" s="31">
        <v>10.67</v>
      </c>
      <c r="E12" s="31">
        <v>730</v>
      </c>
      <c r="F12" s="31">
        <v>15.59</v>
      </c>
      <c r="G12" s="31">
        <v>199</v>
      </c>
      <c r="H12" s="31">
        <v>48.25</v>
      </c>
      <c r="I12" s="31">
        <v>14.03</v>
      </c>
      <c r="J12" s="31">
        <v>45.46</v>
      </c>
      <c r="K12" s="31">
        <v>510</v>
      </c>
      <c r="L12" s="31">
        <v>69.099999999999994</v>
      </c>
      <c r="M12" s="31">
        <f>240+35.54</f>
        <v>275.54000000000002</v>
      </c>
      <c r="N12" s="58"/>
      <c r="O12" s="52"/>
      <c r="P12" s="52"/>
      <c r="Q12" s="52"/>
      <c r="R12" s="52"/>
      <c r="S12" s="52"/>
      <c r="T12" s="52"/>
      <c r="U12" s="52"/>
      <c r="V12" s="52"/>
      <c r="W12" s="52"/>
      <c r="X12" s="52"/>
    </row>
    <row r="13" spans="1:24" x14ac:dyDescent="0.3">
      <c r="B13" s="56" t="s">
        <v>78</v>
      </c>
      <c r="C13" s="56" t="s">
        <v>70</v>
      </c>
      <c r="D13" s="31">
        <v>10.43</v>
      </c>
      <c r="E13" s="31">
        <v>765</v>
      </c>
      <c r="F13" s="31">
        <v>15.31</v>
      </c>
      <c r="G13" s="31">
        <v>199</v>
      </c>
      <c r="H13" s="31">
        <v>46.92</v>
      </c>
      <c r="I13" s="31">
        <v>14.39</v>
      </c>
      <c r="J13" s="31">
        <v>47.14</v>
      </c>
      <c r="K13" s="31">
        <v>500</v>
      </c>
      <c r="L13" s="31">
        <v>57.24</v>
      </c>
      <c r="M13" s="31">
        <f>240+31.85</f>
        <v>271.85000000000002</v>
      </c>
      <c r="N13" s="58"/>
      <c r="O13" s="52"/>
      <c r="P13" s="52"/>
      <c r="Q13" s="52"/>
      <c r="R13" s="52"/>
      <c r="S13" s="52"/>
      <c r="T13" s="52"/>
      <c r="U13" s="52"/>
      <c r="V13" s="52"/>
      <c r="W13" s="52"/>
      <c r="X13" s="52"/>
    </row>
    <row r="14" spans="1:24" x14ac:dyDescent="0.3">
      <c r="B14" s="56" t="s">
        <v>79</v>
      </c>
      <c r="C14" s="56" t="s">
        <v>77</v>
      </c>
      <c r="D14" s="31">
        <v>10.55</v>
      </c>
      <c r="E14" s="31">
        <v>720</v>
      </c>
      <c r="F14" s="31">
        <v>14.99</v>
      </c>
      <c r="G14" s="31">
        <v>205</v>
      </c>
      <c r="H14" s="31">
        <v>49.06</v>
      </c>
      <c r="I14" s="31">
        <v>14.51</v>
      </c>
      <c r="J14" s="31">
        <v>44.87</v>
      </c>
      <c r="K14" s="31">
        <v>530</v>
      </c>
      <c r="L14" s="31">
        <v>60.44</v>
      </c>
      <c r="M14" s="31">
        <f>240+38.38</f>
        <v>278.38</v>
      </c>
      <c r="N14" s="58"/>
      <c r="O14" s="52"/>
      <c r="P14" s="52"/>
      <c r="Q14" s="52"/>
      <c r="R14" s="52"/>
      <c r="S14" s="52"/>
      <c r="T14" s="52"/>
      <c r="U14" s="52"/>
      <c r="V14" s="52"/>
      <c r="W14" s="52"/>
      <c r="X14" s="52"/>
    </row>
    <row r="15" spans="1:24" x14ac:dyDescent="0.3">
      <c r="B15" s="56" t="s">
        <v>80</v>
      </c>
      <c r="C15" s="56" t="s">
        <v>81</v>
      </c>
      <c r="D15" s="31">
        <v>10.67</v>
      </c>
      <c r="E15" s="31">
        <v>724</v>
      </c>
      <c r="F15" s="31">
        <v>15.39</v>
      </c>
      <c r="G15" s="31">
        <v>202</v>
      </c>
      <c r="H15" s="31">
        <v>49.21</v>
      </c>
      <c r="I15" s="31">
        <v>14.83</v>
      </c>
      <c r="J15" s="31">
        <v>49.75</v>
      </c>
      <c r="K15" s="31">
        <v>490</v>
      </c>
      <c r="L15" s="31">
        <v>71.56</v>
      </c>
      <c r="M15" s="31">
        <f>240+54.32</f>
        <v>294.32</v>
      </c>
      <c r="N15" s="58"/>
      <c r="O15" s="52"/>
      <c r="P15" s="52"/>
      <c r="Q15" s="52"/>
      <c r="R15" s="52"/>
      <c r="S15" s="52"/>
      <c r="T15" s="52"/>
      <c r="U15" s="52"/>
      <c r="V15" s="52"/>
      <c r="W15" s="52"/>
      <c r="X15" s="52"/>
    </row>
    <row r="16" spans="1:24" x14ac:dyDescent="0.3">
      <c r="B16" s="56" t="s">
        <v>82</v>
      </c>
      <c r="C16" s="56" t="s">
        <v>83</v>
      </c>
      <c r="D16" s="31">
        <v>10.93</v>
      </c>
      <c r="E16" s="31">
        <v>759</v>
      </c>
      <c r="F16" s="31">
        <v>14.95</v>
      </c>
      <c r="G16" s="31">
        <v>199</v>
      </c>
      <c r="H16" s="31">
        <v>48.98</v>
      </c>
      <c r="I16" s="31">
        <v>14.43</v>
      </c>
      <c r="J16" s="31">
        <v>47.02</v>
      </c>
      <c r="K16" s="31">
        <v>510</v>
      </c>
      <c r="L16" s="31">
        <v>60.95</v>
      </c>
      <c r="M16" s="31">
        <f>240+34.62</f>
        <v>274.62</v>
      </c>
      <c r="N16" s="58"/>
      <c r="O16" s="52"/>
      <c r="P16" s="52"/>
      <c r="Q16" s="52"/>
      <c r="R16" s="52"/>
      <c r="S16" s="52"/>
      <c r="T16" s="52"/>
      <c r="U16" s="52"/>
      <c r="V16" s="52"/>
      <c r="W16" s="52"/>
      <c r="X16" s="52"/>
    </row>
    <row r="17" spans="2:24" x14ac:dyDescent="0.3">
      <c r="B17" s="56" t="s">
        <v>84</v>
      </c>
      <c r="C17" s="56" t="s">
        <v>85</v>
      </c>
      <c r="D17" s="31">
        <v>10.66</v>
      </c>
      <c r="E17" s="31">
        <v>730</v>
      </c>
      <c r="F17" s="31">
        <v>13.97</v>
      </c>
      <c r="G17" s="31">
        <v>205</v>
      </c>
      <c r="H17" s="31">
        <v>48</v>
      </c>
      <c r="I17" s="31">
        <v>14.13</v>
      </c>
      <c r="J17" s="31">
        <v>43.7</v>
      </c>
      <c r="K17" s="31">
        <v>490</v>
      </c>
      <c r="L17" s="31">
        <v>55.82</v>
      </c>
      <c r="M17" s="31">
        <f>240+27.82</f>
        <v>267.82</v>
      </c>
      <c r="N17" s="58"/>
      <c r="O17" s="52"/>
      <c r="P17" s="52"/>
      <c r="Q17" s="52"/>
      <c r="R17" s="52"/>
      <c r="S17" s="52"/>
      <c r="T17" s="52"/>
      <c r="U17" s="52"/>
      <c r="V17" s="52"/>
      <c r="W17" s="52"/>
      <c r="X17" s="52"/>
    </row>
    <row r="18" spans="2:24" x14ac:dyDescent="0.3">
      <c r="B18" s="56" t="s">
        <v>86</v>
      </c>
      <c r="C18" s="56" t="s">
        <v>77</v>
      </c>
      <c r="D18" s="31">
        <v>10.69</v>
      </c>
      <c r="E18" s="31">
        <v>739</v>
      </c>
      <c r="F18" s="31">
        <v>14.4</v>
      </c>
      <c r="G18" s="31">
        <v>205</v>
      </c>
      <c r="H18" s="31">
        <v>47.64</v>
      </c>
      <c r="I18" s="31">
        <v>14.42</v>
      </c>
      <c r="J18" s="31">
        <v>40.770000000000003</v>
      </c>
      <c r="K18" s="31">
        <v>460</v>
      </c>
      <c r="L18" s="31">
        <v>58.21</v>
      </c>
      <c r="M18" s="31">
        <f>240+26.95</f>
        <v>266.95</v>
      </c>
      <c r="N18" s="58"/>
      <c r="O18" s="52"/>
      <c r="P18" s="52"/>
      <c r="Q18" s="52"/>
      <c r="R18" s="52"/>
      <c r="S18" s="52"/>
      <c r="T18" s="52"/>
      <c r="U18" s="52"/>
      <c r="V18" s="52"/>
      <c r="W18" s="52"/>
      <c r="X18" s="52"/>
    </row>
    <row r="19" spans="2:24" x14ac:dyDescent="0.3">
      <c r="B19" s="56" t="s">
        <v>87</v>
      </c>
      <c r="C19" s="56" t="s">
        <v>88</v>
      </c>
      <c r="D19" s="31">
        <v>11.04</v>
      </c>
      <c r="E19" s="31">
        <v>736</v>
      </c>
      <c r="F19" s="31">
        <v>14.6</v>
      </c>
      <c r="G19" s="31">
        <v>199</v>
      </c>
      <c r="H19" s="31">
        <v>48.25</v>
      </c>
      <c r="I19" s="31">
        <v>14.55</v>
      </c>
      <c r="J19" s="31">
        <v>45.72</v>
      </c>
      <c r="K19" s="31">
        <v>480</v>
      </c>
      <c r="L19" s="31">
        <v>58.41</v>
      </c>
      <c r="M19" s="31">
        <f>240+28.42</f>
        <v>268.42</v>
      </c>
      <c r="N19" s="58"/>
      <c r="O19" s="52"/>
      <c r="P19" s="52"/>
      <c r="Q19" s="52"/>
      <c r="R19" s="52"/>
      <c r="S19" s="52"/>
      <c r="T19" s="52"/>
      <c r="U19" s="52"/>
      <c r="V19" s="52"/>
      <c r="W19" s="52"/>
      <c r="X19" s="52"/>
    </row>
    <row r="20" spans="2:24" x14ac:dyDescent="0.3">
      <c r="B20" s="56" t="s">
        <v>89</v>
      </c>
      <c r="C20" s="56" t="s">
        <v>90</v>
      </c>
      <c r="D20" s="31">
        <v>10.83</v>
      </c>
      <c r="E20" s="31">
        <v>727</v>
      </c>
      <c r="F20" s="31">
        <v>14.9</v>
      </c>
      <c r="G20" s="31">
        <v>202</v>
      </c>
      <c r="H20" s="31">
        <v>48.24</v>
      </c>
      <c r="I20" s="31">
        <v>14.95</v>
      </c>
      <c r="J20" s="31">
        <v>48.27</v>
      </c>
      <c r="K20" s="31">
        <v>480</v>
      </c>
      <c r="L20" s="31">
        <v>51.6</v>
      </c>
      <c r="M20" s="31">
        <v>270.02</v>
      </c>
      <c r="N20" s="58"/>
      <c r="O20" s="52"/>
      <c r="P20" s="52"/>
      <c r="Q20" s="52"/>
      <c r="R20" s="52"/>
      <c r="S20" s="52"/>
      <c r="T20" s="52"/>
      <c r="U20" s="52"/>
      <c r="V20" s="52"/>
      <c r="W20" s="52"/>
      <c r="X20" s="52"/>
    </row>
    <row r="21" spans="2:24" x14ac:dyDescent="0.3">
      <c r="B21" s="56" t="s">
        <v>91</v>
      </c>
      <c r="C21" s="56" t="s">
        <v>92</v>
      </c>
      <c r="D21" s="31">
        <v>11.04</v>
      </c>
      <c r="E21" s="31">
        <v>693</v>
      </c>
      <c r="F21" s="31">
        <v>16.23</v>
      </c>
      <c r="G21" s="31">
        <v>196</v>
      </c>
      <c r="H21" s="31">
        <v>49.22</v>
      </c>
      <c r="I21" s="31">
        <v>14.95</v>
      </c>
      <c r="J21" s="31">
        <v>47.01</v>
      </c>
      <c r="K21" s="31">
        <v>510</v>
      </c>
      <c r="L21" s="31">
        <v>59.49</v>
      </c>
      <c r="M21" s="31">
        <f>240+42.57</f>
        <v>282.57</v>
      </c>
      <c r="N21" s="58"/>
      <c r="O21" s="52"/>
      <c r="P21" s="52"/>
      <c r="Q21" s="52"/>
      <c r="R21" s="52"/>
      <c r="S21" s="52"/>
      <c r="T21" s="52"/>
      <c r="U21" s="52"/>
      <c r="V21" s="52"/>
      <c r="W21" s="52"/>
      <c r="X21" s="52"/>
    </row>
    <row r="22" spans="2:24" x14ac:dyDescent="0.3">
      <c r="B22" s="56" t="s">
        <v>93</v>
      </c>
      <c r="C22" s="56" t="s">
        <v>94</v>
      </c>
      <c r="D22" s="31">
        <v>11.09</v>
      </c>
      <c r="E22" s="31">
        <v>748</v>
      </c>
      <c r="F22" s="31">
        <v>14.46</v>
      </c>
      <c r="G22" s="31">
        <v>202</v>
      </c>
      <c r="H22" s="31">
        <v>48.17</v>
      </c>
      <c r="I22" s="31">
        <v>14.73</v>
      </c>
      <c r="J22" s="31">
        <v>42.7</v>
      </c>
      <c r="K22" s="31">
        <v>480</v>
      </c>
      <c r="L22" s="31">
        <v>63.76</v>
      </c>
      <c r="M22" s="31">
        <v>288.3</v>
      </c>
      <c r="N22" s="58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2:24" x14ac:dyDescent="0.3">
      <c r="B23" s="56" t="s">
        <v>95</v>
      </c>
      <c r="C23" s="56" t="s">
        <v>88</v>
      </c>
      <c r="D23" s="31">
        <v>11.32</v>
      </c>
      <c r="E23" s="31">
        <v>737</v>
      </c>
      <c r="F23" s="31">
        <v>13.95</v>
      </c>
      <c r="G23" s="31">
        <v>202</v>
      </c>
      <c r="H23" s="31">
        <v>50.82</v>
      </c>
      <c r="I23" s="31">
        <v>14.83</v>
      </c>
      <c r="J23" s="31">
        <v>46.38</v>
      </c>
      <c r="K23" s="31">
        <v>550</v>
      </c>
      <c r="L23" s="31">
        <v>50.64</v>
      </c>
      <c r="M23" s="31">
        <v>278.64</v>
      </c>
      <c r="N23" s="58"/>
      <c r="O23" s="52"/>
      <c r="P23" s="52"/>
      <c r="Q23" s="52"/>
      <c r="R23" s="52"/>
      <c r="S23" s="52"/>
      <c r="T23" s="52"/>
      <c r="U23" s="52"/>
      <c r="V23" s="52"/>
      <c r="W23" s="52"/>
      <c r="X23" s="52"/>
    </row>
    <row r="24" spans="2:24" x14ac:dyDescent="0.3">
      <c r="B24" s="56" t="s">
        <v>96</v>
      </c>
      <c r="C24" s="56" t="s">
        <v>97</v>
      </c>
      <c r="D24" s="31">
        <v>11.06</v>
      </c>
      <c r="E24" s="31">
        <v>716</v>
      </c>
      <c r="F24" s="31">
        <v>14.99</v>
      </c>
      <c r="G24" s="31">
        <v>196</v>
      </c>
      <c r="H24" s="31">
        <v>49.41</v>
      </c>
      <c r="I24" s="31">
        <v>14.35</v>
      </c>
      <c r="J24" s="31">
        <v>45.4</v>
      </c>
      <c r="K24" s="31">
        <v>460</v>
      </c>
      <c r="L24" s="31">
        <v>61.54</v>
      </c>
      <c r="M24" s="31">
        <v>284.74</v>
      </c>
      <c r="N24" s="58"/>
      <c r="O24" s="52"/>
      <c r="P24" s="52"/>
      <c r="Q24" s="52"/>
      <c r="R24" s="52"/>
      <c r="S24" s="52"/>
      <c r="T24" s="52"/>
      <c r="U24" s="52"/>
      <c r="V24" s="52"/>
      <c r="W24" s="52"/>
      <c r="X24" s="52"/>
    </row>
    <row r="25" spans="2:24" x14ac:dyDescent="0.3">
      <c r="B25" s="56" t="s">
        <v>98</v>
      </c>
      <c r="C25" s="56" t="s">
        <v>97</v>
      </c>
      <c r="D25" s="31">
        <v>11.18</v>
      </c>
      <c r="E25" s="31">
        <v>703</v>
      </c>
      <c r="F25" s="31">
        <v>14.63</v>
      </c>
      <c r="G25" s="31">
        <v>190</v>
      </c>
      <c r="H25" s="31">
        <v>48.89</v>
      </c>
      <c r="I25" s="31">
        <v>14.48</v>
      </c>
      <c r="J25" s="31">
        <v>49.9</v>
      </c>
      <c r="K25" s="31">
        <v>460</v>
      </c>
      <c r="L25" s="31">
        <v>63.73</v>
      </c>
      <c r="M25" s="31">
        <f>240+54.97</f>
        <v>294.97000000000003</v>
      </c>
      <c r="N25" s="58"/>
      <c r="O25" s="52"/>
      <c r="P25" s="52"/>
      <c r="Q25" s="52"/>
      <c r="R25" s="52"/>
      <c r="S25" s="52"/>
      <c r="T25" s="52"/>
      <c r="U25" s="52"/>
      <c r="V25" s="52"/>
      <c r="W25" s="52"/>
      <c r="X25" s="52"/>
    </row>
    <row r="26" spans="2:24" x14ac:dyDescent="0.3">
      <c r="B26" s="56" t="s">
        <v>99</v>
      </c>
      <c r="C26" s="56" t="s">
        <v>100</v>
      </c>
      <c r="D26" s="31">
        <v>10.58</v>
      </c>
      <c r="E26" s="31">
        <v>738</v>
      </c>
      <c r="F26" s="31">
        <v>14.13</v>
      </c>
      <c r="G26" s="31">
        <v>202</v>
      </c>
      <c r="H26" s="31">
        <v>49.31</v>
      </c>
      <c r="I26" s="31">
        <v>14.58</v>
      </c>
      <c r="J26" s="31">
        <v>39.909999999999997</v>
      </c>
      <c r="K26" s="31">
        <v>460</v>
      </c>
      <c r="L26" s="31">
        <v>54.56</v>
      </c>
      <c r="M26" s="31">
        <v>292.39999999999998</v>
      </c>
      <c r="N26" s="58"/>
      <c r="O26" s="52"/>
      <c r="P26" s="52"/>
      <c r="Q26" s="52"/>
      <c r="R26" s="52"/>
      <c r="S26" s="52"/>
      <c r="T26" s="52"/>
      <c r="U26" s="52"/>
      <c r="V26" s="52"/>
      <c r="W26" s="52"/>
      <c r="X26" s="52"/>
    </row>
    <row r="27" spans="2:24" x14ac:dyDescent="0.3">
      <c r="B27" s="56" t="s">
        <v>101</v>
      </c>
      <c r="C27" s="56" t="s">
        <v>102</v>
      </c>
      <c r="D27" s="31">
        <v>10.86</v>
      </c>
      <c r="E27" s="31">
        <v>703</v>
      </c>
      <c r="F27" s="31">
        <v>13.98</v>
      </c>
      <c r="G27" s="31">
        <v>196</v>
      </c>
      <c r="H27" s="31">
        <v>50.93</v>
      </c>
      <c r="I27" s="31">
        <v>15.47</v>
      </c>
      <c r="J27" s="31">
        <v>48.37</v>
      </c>
      <c r="K27" s="31">
        <v>480</v>
      </c>
      <c r="L27" s="31">
        <v>62.28</v>
      </c>
      <c r="M27" s="31">
        <f>240+47.58</f>
        <v>287.58</v>
      </c>
      <c r="N27" s="58"/>
      <c r="O27" s="52"/>
      <c r="P27" s="52"/>
      <c r="Q27" s="52"/>
      <c r="R27" s="52"/>
      <c r="S27" s="52"/>
      <c r="T27" s="52"/>
      <c r="U27" s="52"/>
      <c r="V27" s="52"/>
      <c r="W27" s="52"/>
      <c r="X27" s="52"/>
    </row>
  </sheetData>
  <mergeCells count="15">
    <mergeCell ref="C5:C8"/>
    <mergeCell ref="B5:B8"/>
    <mergeCell ref="B3:M3"/>
    <mergeCell ref="N4:X4"/>
    <mergeCell ref="N3:X3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</mergeCells>
  <hyperlinks>
    <hyperlink ref="A4" r:id="rId1" xr:uid="{68309AAC-FEB3-4E49-BB9D-02E9D026DBDA}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bcf93d1-a318-4b4c-b7fb-5a5688c8dbc9">
      <UserInfo>
        <DisplayName/>
        <AccountId xsi:nil="true"/>
        <AccountType/>
      </UserInfo>
    </Owner>
    <Members xmlns="7bcf93d1-a318-4b4c-b7fb-5a5688c8dbc9">
      <UserInfo>
        <DisplayName/>
        <AccountId xsi:nil="true"/>
        <AccountType/>
      </UserInfo>
    </Members>
    <NotebookType xmlns="7bcf93d1-a318-4b4c-b7fb-5a5688c8dbc9" xsi:nil="true"/>
    <FolderType xmlns="7bcf93d1-a318-4b4c-b7fb-5a5688c8dbc9" xsi:nil="true"/>
    <Leaders xmlns="7bcf93d1-a318-4b4c-b7fb-5a5688c8dbc9">
      <UserInfo>
        <DisplayName/>
        <AccountId xsi:nil="true"/>
        <AccountType/>
      </UserInfo>
    </Lead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E1D0AAE7A38428D3F53D81C865A26" ma:contentTypeVersion="35" ma:contentTypeDescription="Vytvoří nový dokument" ma:contentTypeScope="" ma:versionID="ee2fc5f8a1fb3c6089596c63a0bb1b36">
  <xsd:schema xmlns:xsd="http://www.w3.org/2001/XMLSchema" xmlns:xs="http://www.w3.org/2001/XMLSchema" xmlns:p="http://schemas.microsoft.com/office/2006/metadata/properties" xmlns:ns3="74c7756d-b573-4283-b2d1-2bacb4cacc41" xmlns:ns4="7bcf93d1-a318-4b4c-b7fb-5a5688c8dbc9" targetNamespace="http://schemas.microsoft.com/office/2006/metadata/properties" ma:root="true" ma:fieldsID="dce9ceec03e9f5b8430b50af767d7b3b" ns3:_="" ns4:_="">
    <xsd:import namespace="74c7756d-b573-4283-b2d1-2bacb4cacc41"/>
    <xsd:import namespace="7bcf93d1-a318-4b4c-b7fb-5a5688c8dbc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NotebookType" minOccurs="0"/>
                <xsd:element ref="ns4:FolderType" minOccurs="0"/>
                <xsd:element ref="ns4:Owner" minOccurs="0"/>
                <xsd:element ref="ns4:Leaders" minOccurs="0"/>
                <xsd:element ref="ns4:Member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7756d-b573-4283-b2d1-2bacb4cacc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  <xsd:element name="SharedWithDetails" ma:index="10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6" nillable="true" ma:displayName="Naposledy sdílel(a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7" nillable="true" ma:displayName="Čas posledního sdílení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f93d1-a318-4b4c-b7fb-5a5688c8dbc9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aders" ma:index="14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5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2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3E8C9C-5395-42AE-9B9C-2EEB4E1B03DD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7bcf93d1-a318-4b4c-b7fb-5a5688c8dbc9"/>
    <ds:schemaRef ds:uri="http://purl.org/dc/dcmitype/"/>
    <ds:schemaRef ds:uri="http://schemas.openxmlformats.org/package/2006/metadata/core-properties"/>
    <ds:schemaRef ds:uri="74c7756d-b573-4283-b2d1-2bacb4cacc41"/>
  </ds:schemaRefs>
</ds:datastoreItem>
</file>

<file path=customXml/itemProps2.xml><?xml version="1.0" encoding="utf-8"?>
<ds:datastoreItem xmlns:ds="http://schemas.openxmlformats.org/officeDocument/2006/customXml" ds:itemID="{DDE753EE-E82E-4260-9E4F-81FE49B144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737058-8379-4E4C-B6D5-D2BFAD4CA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c7756d-b573-4283-b2d1-2bacb4cacc41"/>
    <ds:schemaRef ds:uri="7bcf93d1-a318-4b4c-b7fb-5a5688c8d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dovolená</vt:lpstr>
      <vt:lpstr>e-shop</vt:lpstr>
      <vt:lpstr>desetiboj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Václav Lipavský</dc:creator>
  <cp:keywords/>
  <dc:description/>
  <cp:lastModifiedBy>Václav Lipavský</cp:lastModifiedBy>
  <cp:revision/>
  <dcterms:created xsi:type="dcterms:W3CDTF">2011-02-21T19:30:24Z</dcterms:created>
  <dcterms:modified xsi:type="dcterms:W3CDTF">2021-08-06T14:09:22Z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0x010100B80E1D0AAE7A38428D3F53D81C865A26</vt:lpwstr>
  </property>
  <property fmtid="{D5CDD505-2E9C-101B-9397-08002B2CF9AE}" pid="3" name="Order">
    <vt:r8>700200</vt:r8>
  </property>
  <property fmtid="{D5CDD505-2E9C-101B-9397-08002B2CF9AE}" pid="4" name="_CopySource">
    <vt:lpwstr>https://zamecka-my.sharepoint.com/personal/vaclav_lipavsky_1zs_litomysl_cz/Documents/Informatika/Excel/2 - relativní a absolutní odkaz.xlsx</vt:lpwstr>
  </property>
</Properties>
</file>