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0" documentId="8_{9B96B001-937A-4BF8-A8DA-7E3D3CC7B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bazar" sheetId="7" r:id="rId1"/>
    <sheet name="grafy" sheetId="11" r:id="rId2"/>
  </sheets>
  <calcPr calcId="191029"/>
</workbook>
</file>

<file path=xl/calcChain.xml><?xml version="1.0" encoding="utf-8"?>
<calcChain xmlns="http://schemas.openxmlformats.org/spreadsheetml/2006/main">
  <c r="T7" i="7" l="1"/>
  <c r="T9" i="7" s="1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6" i="7"/>
  <c r="L31" i="7" l="1"/>
  <c r="M6" i="7"/>
  <c r="N6" i="7" s="1"/>
  <c r="M7" i="7"/>
  <c r="N7" i="7" s="1"/>
  <c r="M8" i="7"/>
  <c r="N8" i="7" s="1"/>
  <c r="M9" i="7"/>
  <c r="N9" i="7" s="1"/>
  <c r="M10" i="7"/>
  <c r="N10" i="7" s="1"/>
  <c r="M11" i="7"/>
  <c r="N11" i="7" s="1"/>
  <c r="M12" i="7"/>
  <c r="N12" i="7" s="1"/>
  <c r="M13" i="7"/>
  <c r="N13" i="7" s="1"/>
  <c r="M14" i="7"/>
  <c r="N14" i="7" s="1"/>
  <c r="M15" i="7"/>
  <c r="N15" i="7" s="1"/>
  <c r="M16" i="7"/>
  <c r="N16" i="7" s="1"/>
  <c r="M17" i="7"/>
  <c r="N17" i="7" s="1"/>
  <c r="M18" i="7"/>
  <c r="N18" i="7" s="1"/>
  <c r="M19" i="7"/>
  <c r="N19" i="7" s="1"/>
  <c r="M20" i="7"/>
  <c r="N20" i="7" s="1"/>
  <c r="M21" i="7"/>
  <c r="N21" i="7" s="1"/>
  <c r="M22" i="7"/>
  <c r="N22" i="7" s="1"/>
  <c r="M23" i="7"/>
  <c r="N23" i="7" s="1"/>
  <c r="M24" i="7"/>
  <c r="N24" i="7" s="1"/>
  <c r="M25" i="7"/>
  <c r="N25" i="7" s="1"/>
  <c r="M26" i="7"/>
  <c r="N26" i="7" s="1"/>
  <c r="M27" i="7"/>
  <c r="N27" i="7" s="1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M39" i="7"/>
  <c r="N39" i="7" s="1"/>
  <c r="M40" i="7"/>
  <c r="N40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M54" i="7"/>
  <c r="N54" i="7" s="1"/>
  <c r="M55" i="7"/>
  <c r="N55" i="7" s="1"/>
  <c r="M56" i="7"/>
  <c r="N56" i="7" s="1"/>
  <c r="M57" i="7"/>
  <c r="N57" i="7" s="1"/>
  <c r="M58" i="7"/>
  <c r="N58" i="7" s="1"/>
  <c r="M59" i="7"/>
  <c r="N59" i="7" s="1"/>
  <c r="M60" i="7"/>
  <c r="N60" i="7" s="1"/>
  <c r="M61" i="7"/>
  <c r="N61" i="7" s="1"/>
  <c r="M62" i="7"/>
  <c r="N62" i="7" s="1"/>
  <c r="M63" i="7"/>
  <c r="N63" i="7" s="1"/>
  <c r="M64" i="7"/>
  <c r="N64" i="7" s="1"/>
  <c r="M65" i="7"/>
  <c r="N65" i="7" s="1"/>
  <c r="M66" i="7"/>
  <c r="N66" i="7" s="1"/>
  <c r="M67" i="7"/>
  <c r="N67" i="7" s="1"/>
  <c r="M68" i="7"/>
  <c r="N68" i="7" s="1"/>
  <c r="M69" i="7"/>
  <c r="N69" i="7" s="1"/>
  <c r="M70" i="7"/>
  <c r="N70" i="7" s="1"/>
  <c r="M71" i="7"/>
  <c r="N71" i="7" s="1"/>
  <c r="M72" i="7"/>
  <c r="N72" i="7" s="1"/>
  <c r="M73" i="7"/>
  <c r="N73" i="7" s="1"/>
  <c r="M74" i="7"/>
  <c r="N74" i="7" s="1"/>
  <c r="M75" i="7"/>
  <c r="N75" i="7" s="1"/>
  <c r="M76" i="7"/>
  <c r="N76" i="7" s="1"/>
  <c r="M77" i="7"/>
  <c r="N77" i="7" s="1"/>
  <c r="M78" i="7"/>
  <c r="N78" i="7" s="1"/>
  <c r="M79" i="7"/>
  <c r="N79" i="7" s="1"/>
  <c r="M80" i="7"/>
  <c r="N80" i="7" s="1"/>
  <c r="M81" i="7"/>
  <c r="N81" i="7" s="1"/>
  <c r="M82" i="7"/>
  <c r="N82" i="7" s="1"/>
  <c r="M83" i="7"/>
  <c r="N83" i="7" s="1"/>
  <c r="M84" i="7"/>
  <c r="N84" i="7" s="1"/>
  <c r="M85" i="7"/>
  <c r="N85" i="7" s="1"/>
  <c r="M86" i="7"/>
  <c r="N86" i="7" s="1"/>
  <c r="M87" i="7"/>
  <c r="N87" i="7" s="1"/>
  <c r="M88" i="7"/>
  <c r="N88" i="7" s="1"/>
  <c r="M89" i="7"/>
  <c r="N89" i="7" s="1"/>
  <c r="S7" i="7"/>
  <c r="S10" i="7"/>
  <c r="S11" i="7"/>
  <c r="S13" i="7"/>
  <c r="S14" i="7"/>
  <c r="S15" i="7"/>
  <c r="S18" i="7"/>
  <c r="S19" i="7"/>
  <c r="S21" i="7"/>
  <c r="S22" i="7"/>
  <c r="S25" i="7"/>
  <c r="S26" i="7"/>
  <c r="S27" i="7"/>
  <c r="S29" i="7"/>
  <c r="S30" i="7"/>
  <c r="S33" i="7"/>
  <c r="S34" i="7"/>
  <c r="S35" i="7"/>
  <c r="S37" i="7"/>
  <c r="S38" i="7"/>
  <c r="S39" i="7"/>
  <c r="S41" i="7"/>
  <c r="S42" i="7"/>
  <c r="S43" i="7"/>
  <c r="S45" i="7"/>
  <c r="S46" i="7"/>
  <c r="S47" i="7"/>
  <c r="S49" i="7"/>
  <c r="S51" i="7"/>
  <c r="S53" i="7"/>
  <c r="S54" i="7"/>
  <c r="S55" i="7"/>
  <c r="S57" i="7"/>
  <c r="S58" i="7"/>
  <c r="S59" i="7"/>
  <c r="S61" i="7"/>
  <c r="S62" i="7"/>
  <c r="S63" i="7"/>
  <c r="S65" i="7"/>
  <c r="S66" i="7"/>
  <c r="S67" i="7"/>
  <c r="S69" i="7"/>
  <c r="S71" i="7"/>
  <c r="S73" i="7"/>
  <c r="S74" i="7"/>
  <c r="S75" i="7"/>
  <c r="S77" i="7"/>
  <c r="S78" i="7"/>
  <c r="S81" i="7"/>
  <c r="S82" i="7"/>
  <c r="S83" i="7"/>
  <c r="S85" i="7"/>
  <c r="S86" i="7"/>
  <c r="S87" i="7"/>
  <c r="S89" i="7"/>
  <c r="S6" i="7"/>
  <c r="S8" i="7"/>
  <c r="T11" i="7"/>
  <c r="S12" i="7"/>
  <c r="T12" i="7"/>
  <c r="S16" i="7"/>
  <c r="S17" i="7"/>
  <c r="T17" i="7"/>
  <c r="S20" i="7"/>
  <c r="S23" i="7"/>
  <c r="S24" i="7"/>
  <c r="S28" i="7"/>
  <c r="S31" i="7"/>
  <c r="S32" i="7"/>
  <c r="S36" i="7"/>
  <c r="S40" i="7"/>
  <c r="S44" i="7"/>
  <c r="S48" i="7"/>
  <c r="S50" i="7"/>
  <c r="S52" i="7"/>
  <c r="S56" i="7"/>
  <c r="S60" i="7"/>
  <c r="S64" i="7"/>
  <c r="S68" i="7"/>
  <c r="S70" i="7"/>
  <c r="S72" i="7"/>
  <c r="S76" i="7"/>
  <c r="S79" i="7"/>
  <c r="S80" i="7"/>
  <c r="S84" i="7"/>
  <c r="S88" i="7"/>
  <c r="Q90" i="7" l="1"/>
  <c r="L25" i="7" s="1"/>
  <c r="T18" i="7"/>
  <c r="M90" i="7"/>
  <c r="L21" i="7" s="1"/>
  <c r="T16" i="7"/>
  <c r="T19" i="7" s="1"/>
  <c r="N90" i="7"/>
  <c r="L22" i="7" s="1"/>
  <c r="T6" i="7"/>
  <c r="T13" i="7"/>
  <c r="T14" i="7" s="1"/>
  <c r="S9" i="7"/>
  <c r="S90" i="7" s="1"/>
  <c r="L27" i="7" s="1"/>
  <c r="L28" i="7" l="1"/>
  <c r="L29" i="7"/>
  <c r="L30" i="7"/>
  <c r="O41" i="7"/>
  <c r="O11" i="7"/>
  <c r="R47" i="7"/>
  <c r="R44" i="7"/>
  <c r="P61" i="7"/>
  <c r="R70" i="7"/>
  <c r="R10" i="7"/>
  <c r="R73" i="7"/>
  <c r="R25" i="7"/>
  <c r="R13" i="7"/>
  <c r="O77" i="7"/>
  <c r="O57" i="7"/>
  <c r="P82" i="7"/>
  <c r="P49" i="7"/>
  <c r="P56" i="7"/>
  <c r="R63" i="7"/>
  <c r="R68" i="7"/>
  <c r="O86" i="7"/>
  <c r="P6" i="7"/>
  <c r="O36" i="7"/>
  <c r="O62" i="7"/>
  <c r="P58" i="7"/>
  <c r="R39" i="7"/>
  <c r="O56" i="7"/>
  <c r="O23" i="7"/>
  <c r="R48" i="7"/>
  <c r="R53" i="7"/>
  <c r="O81" i="7"/>
  <c r="O30" i="7"/>
  <c r="P42" i="7"/>
  <c r="O50" i="7"/>
  <c r="O43" i="7"/>
  <c r="P85" i="7"/>
  <c r="P30" i="7"/>
  <c r="R74" i="7"/>
  <c r="R23" i="7"/>
  <c r="O74" i="7"/>
  <c r="P84" i="7"/>
  <c r="O31" i="7"/>
  <c r="O84" i="7"/>
  <c r="O17" i="7"/>
  <c r="R46" i="7"/>
  <c r="R33" i="7"/>
  <c r="O78" i="7"/>
  <c r="P27" i="7"/>
  <c r="R16" i="7"/>
  <c r="R85" i="7"/>
  <c r="R59" i="7"/>
  <c r="R43" i="7"/>
  <c r="O28" i="7"/>
  <c r="O12" i="7"/>
  <c r="P88" i="7"/>
  <c r="P47" i="7"/>
  <c r="P69" i="7"/>
  <c r="O19" i="7"/>
  <c r="R51" i="7"/>
  <c r="P64" i="7"/>
  <c r="P46" i="7"/>
  <c r="O13" i="7"/>
  <c r="O14" i="7"/>
  <c r="P29" i="7"/>
  <c r="R34" i="7"/>
  <c r="R58" i="7"/>
  <c r="P11" i="7"/>
  <c r="O8" i="7"/>
  <c r="O53" i="7"/>
  <c r="P22" i="7"/>
  <c r="O52" i="7"/>
  <c r="O16" i="7"/>
  <c r="R9" i="7"/>
  <c r="R30" i="7"/>
  <c r="P41" i="7"/>
  <c r="P59" i="7"/>
  <c r="P40" i="7"/>
  <c r="P18" i="7"/>
  <c r="O80" i="7"/>
  <c r="O37" i="7"/>
  <c r="O42" i="7"/>
  <c r="R11" i="7"/>
  <c r="R40" i="7"/>
  <c r="O26" i="7"/>
  <c r="P48" i="7"/>
  <c r="P60" i="7"/>
  <c r="R60" i="7"/>
  <c r="O71" i="7"/>
  <c r="P50" i="7"/>
  <c r="R22" i="7"/>
  <c r="R15" i="7"/>
  <c r="R84" i="7"/>
  <c r="P66" i="7"/>
  <c r="O15" i="7"/>
  <c r="R52" i="7"/>
  <c r="P9" i="7"/>
  <c r="P83" i="7"/>
  <c r="P33" i="7"/>
  <c r="R14" i="7"/>
  <c r="O72" i="7"/>
  <c r="R69" i="7"/>
  <c r="R49" i="7"/>
  <c r="O34" i="7"/>
  <c r="P34" i="7"/>
  <c r="P86" i="7"/>
  <c r="P53" i="7"/>
  <c r="O58" i="7"/>
  <c r="R87" i="7"/>
  <c r="P32" i="7"/>
  <c r="R35" i="7"/>
  <c r="O79" i="7"/>
  <c r="P39" i="7"/>
  <c r="O51" i="7"/>
  <c r="R80" i="7"/>
  <c r="R17" i="7"/>
  <c r="O46" i="7"/>
  <c r="P17" i="7"/>
  <c r="R61" i="7"/>
  <c r="R27" i="7"/>
  <c r="O89" i="7"/>
  <c r="O83" i="7"/>
  <c r="R6" i="7"/>
  <c r="P13" i="7"/>
  <c r="O47" i="7"/>
  <c r="O61" i="7"/>
  <c r="P24" i="7"/>
  <c r="R78" i="7"/>
  <c r="R26" i="7"/>
  <c r="O70" i="7"/>
  <c r="O39" i="7"/>
  <c r="P52" i="7"/>
  <c r="O35" i="7"/>
  <c r="O21" i="7"/>
  <c r="R82" i="7"/>
  <c r="P15" i="7"/>
  <c r="P87" i="7"/>
  <c r="P31" i="7"/>
  <c r="R20" i="7"/>
  <c r="R72" i="7"/>
  <c r="O29" i="7"/>
  <c r="P68" i="7"/>
  <c r="O32" i="7"/>
  <c r="P44" i="7"/>
  <c r="P77" i="7"/>
  <c r="P10" i="7"/>
  <c r="P26" i="7"/>
  <c r="R55" i="7"/>
  <c r="O64" i="7"/>
  <c r="R76" i="7"/>
  <c r="P74" i="7"/>
  <c r="R54" i="7"/>
  <c r="R79" i="7"/>
  <c r="R19" i="7"/>
  <c r="O49" i="7"/>
  <c r="O82" i="7"/>
  <c r="R28" i="7"/>
  <c r="R81" i="7"/>
  <c r="R38" i="7"/>
  <c r="O55" i="7"/>
  <c r="P76" i="7"/>
  <c r="P55" i="7"/>
  <c r="R7" i="7"/>
  <c r="R21" i="7"/>
  <c r="P38" i="7"/>
  <c r="O75" i="7"/>
  <c r="R67" i="7"/>
  <c r="P72" i="7"/>
  <c r="P7" i="7"/>
  <c r="R88" i="7"/>
  <c r="P21" i="7"/>
  <c r="P12" i="7"/>
  <c r="P37" i="7"/>
  <c r="R50" i="7"/>
  <c r="R36" i="7"/>
  <c r="R8" i="7"/>
  <c r="O63" i="7"/>
  <c r="O38" i="7"/>
  <c r="P78" i="7"/>
  <c r="O27" i="7"/>
  <c r="P16" i="7"/>
  <c r="R64" i="7"/>
  <c r="P23" i="7"/>
  <c r="R83" i="7"/>
  <c r="R12" i="7"/>
  <c r="O24" i="7"/>
  <c r="O9" i="7"/>
  <c r="P80" i="7"/>
  <c r="P25" i="7"/>
  <c r="R71" i="7"/>
  <c r="O59" i="7"/>
  <c r="P79" i="7"/>
  <c r="R24" i="7"/>
  <c r="P54" i="7"/>
  <c r="R45" i="7"/>
  <c r="O54" i="7"/>
  <c r="P36" i="7"/>
  <c r="P89" i="7"/>
  <c r="O85" i="7"/>
  <c r="R29" i="7"/>
  <c r="P28" i="7"/>
  <c r="P19" i="7"/>
  <c r="R75" i="7"/>
  <c r="P63" i="7"/>
  <c r="P71" i="7"/>
  <c r="O40" i="7"/>
  <c r="O6" i="7"/>
  <c r="O22" i="7"/>
  <c r="R86" i="7"/>
  <c r="P51" i="7"/>
  <c r="R31" i="7"/>
  <c r="P67" i="7"/>
  <c r="R56" i="7"/>
  <c r="O65" i="7"/>
  <c r="O69" i="7"/>
  <c r="O67" i="7"/>
  <c r="O68" i="7"/>
  <c r="O25" i="7"/>
  <c r="P62" i="7"/>
  <c r="P14" i="7"/>
  <c r="R89" i="7"/>
  <c r="R42" i="7"/>
  <c r="R18" i="7"/>
  <c r="R37" i="7"/>
  <c r="P73" i="7"/>
  <c r="P81" i="7"/>
  <c r="O44" i="7"/>
  <c r="R65" i="7"/>
  <c r="O87" i="7"/>
  <c r="O20" i="7"/>
  <c r="P70" i="7"/>
  <c r="O10" i="7"/>
  <c r="R77" i="7"/>
  <c r="P57" i="7"/>
  <c r="O18" i="7"/>
  <c r="R62" i="7"/>
  <c r="O73" i="7"/>
  <c r="P20" i="7"/>
  <c r="P45" i="7"/>
  <c r="O88" i="7"/>
  <c r="P65" i="7"/>
  <c r="R57" i="7"/>
  <c r="O45" i="7"/>
  <c r="O7" i="7"/>
  <c r="R32" i="7"/>
  <c r="P35" i="7"/>
  <c r="O60" i="7"/>
  <c r="O33" i="7"/>
  <c r="R66" i="7"/>
  <c r="P75" i="7"/>
  <c r="O48" i="7"/>
  <c r="P43" i="7"/>
  <c r="P8" i="7"/>
  <c r="O76" i="7"/>
  <c r="R41" i="7"/>
  <c r="L26" i="7" l="1"/>
  <c r="L23" i="7"/>
  <c r="L24" i="7"/>
  <c r="O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Václav Lipavský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Sem vepište rok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Spočítejte, kolik let je auto staré.
POZOR!
Výpočet bude fungovat i po změně buňky C1!</t>
        </r>
      </text>
    </comment>
    <comment ref="F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Spočítejte, kolik kilometrů ujel automobil za 1 rok provozu.
POZOR!
Číslo bude bez desetinných míst s mezerou mezi tisíci!</t>
        </r>
      </text>
    </comment>
    <comment ref="G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Výkupní cena je částka, za kterou vykoupíte automobil od původního majitele.
Cenu udejte v Kč.</t>
        </r>
      </text>
    </comment>
    <comment ref="H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Autobazar musí vydělávat.
Nastavte prodejní cenu tak, že bude činit 1,2násobek výkupní ceny.</t>
        </r>
      </text>
    </comment>
    <comment ref="I6" authorId="0" shapeId="0" xr:uid="{13AB56ED-34F1-4B44-8275-BA6D3F6A2C1A}">
      <text>
        <r>
          <rPr>
            <b/>
            <sz val="9"/>
            <color indexed="81"/>
            <rFont val="Tahoma"/>
            <family val="2"/>
            <charset val="238"/>
          </rPr>
          <t>Spočítejte, kolik korun vyděláte při prodeji každého auta.</t>
        </r>
      </text>
    </comment>
    <comment ref="L6" authorId="0" shapeId="0" xr:uid="{0FC1B93B-245F-4C4B-873D-737FFFBCE774}">
      <text>
        <r>
          <rPr>
            <b/>
            <sz val="9"/>
            <color indexed="81"/>
            <rFont val="Tahoma"/>
            <family val="2"/>
            <charset val="238"/>
          </rPr>
          <t>Zajímá nás průměrné stáří vozidla v letech, tj. například 12 let.
POZOR! Nepleťte si s průměrným rokem výroby!</t>
        </r>
      </text>
    </comment>
    <comment ref="L14" authorId="0" shapeId="0" xr:uid="{AAFC9675-3CFE-48B5-B341-3B7E8C086464}">
      <text>
        <r>
          <rPr>
            <b/>
            <sz val="9"/>
            <color indexed="81"/>
            <rFont val="Tahoma"/>
            <family val="2"/>
            <charset val="238"/>
          </rPr>
          <t>Sečtěte PRODEJNÍ cenu všech automobilů. 
Výsledné číslo může zajímat pojišťovnu kvůli výši pojistky.</t>
        </r>
      </text>
    </comment>
    <comment ref="L1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Nejnižší částka z prodejní ceny.</t>
        </r>
      </text>
    </comment>
    <comment ref="L1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Nejvyšší částka z prodejní ceny.</t>
        </r>
      </text>
    </comment>
    <comment ref="L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Součet všech provizí/výdělků za prodej.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8EBC42-86B5-4F5D-B8FC-8B95C7DF3B12}" keepAlive="1" name="Dotaz – 8 - (autobazar)" description="Připojení k dotazu produktu 8 - (autobazar) v sešitě" type="5" refreshedVersion="0" background="1">
    <dbPr connection="Provider=Microsoft.Mashup.OleDb.1;Data Source=$Workbook$;Location=&quot;8 - (autobazar)&quot;;Extended Properties=&quot;&quot;" command="SELECT * FROM [8 - (autobazar)]"/>
  </connection>
</connections>
</file>

<file path=xl/sharedStrings.xml><?xml version="1.0" encoding="utf-8"?>
<sst xmlns="http://schemas.openxmlformats.org/spreadsheetml/2006/main" count="136" uniqueCount="136">
  <si>
    <t>současný rok</t>
  </si>
  <si>
    <t>rok výroby</t>
  </si>
  <si>
    <t>stáří
(v letech)</t>
  </si>
  <si>
    <t>typ automobilu</t>
  </si>
  <si>
    <t>najeto km</t>
  </si>
  <si>
    <t>ujetých km 
za rok</t>
  </si>
  <si>
    <t>výkupní cena</t>
  </si>
  <si>
    <t>prodejní cena</t>
  </si>
  <si>
    <t>provize/výdělek
za prodej</t>
  </si>
  <si>
    <t>STATISTIKA</t>
  </si>
  <si>
    <t>Nejmladší auto je z roku</t>
  </si>
  <si>
    <t>Nejstarší auto je z roku</t>
  </si>
  <si>
    <t>Průměrně najetých km</t>
  </si>
  <si>
    <t>Nejméně najetých kilometrů</t>
  </si>
  <si>
    <t>Nejvíce najetých kilometrů</t>
  </si>
  <si>
    <t>Cena nejlevnějšího auta</t>
  </si>
  <si>
    <t>Cena nejdražšího auta</t>
  </si>
  <si>
    <t>Celkové výdělky</t>
  </si>
  <si>
    <t>PRŮBĚŽNÁ KONTROLA</t>
  </si>
  <si>
    <t>VÝPOČET STÁŘÍ AUT</t>
  </si>
  <si>
    <t>VÝPOČET UJETÝCH KM</t>
  </si>
  <si>
    <t>FORMÁT KČ U VÝKUPNÍ CENY</t>
  </si>
  <si>
    <t>VÝPOČET PRODEJNÍ CENY</t>
  </si>
  <si>
    <t>FORMÁT KČ U PRODEJNÍ CENY</t>
  </si>
  <si>
    <t>VÝPOČET PROVIZE ZA PRODEJ</t>
  </si>
  <si>
    <t>VÝPOČET PRŮMĚRŮ</t>
  </si>
  <si>
    <t>HLEDÁNÍ NEJNIŽŠÍCH ČÍSEL</t>
  </si>
  <si>
    <t>HLEDÁNÍ NEJVYŠŠÍCH ČÍSEL</t>
  </si>
  <si>
    <t>UJETÉ KM ZA ROK BEZ DES.MÍST</t>
  </si>
  <si>
    <t>Audi   A3 1.9 TDi 77 kw Sportback   (nové)</t>
  </si>
  <si>
    <t>Audi   A3 2.0 TDi 4x4 103 kw</t>
  </si>
  <si>
    <t>Audi   A4 1.8T 120KW</t>
  </si>
  <si>
    <t>Audi   A4 2,0 TDI 103KW</t>
  </si>
  <si>
    <t>Audi   A4 2.0 TDi 103 kw</t>
  </si>
  <si>
    <t>Audi   A4 2.0 TDi 105 kw   (nové)</t>
  </si>
  <si>
    <t>Audi   A4 2.0TDi 125KW Quattro</t>
  </si>
  <si>
    <t>Audi   A4 Allroad 2.0TDi 105KW Quattro   (nové)</t>
  </si>
  <si>
    <t>Audi   A4 Allroad 3.0TDi 176KW Quattro</t>
  </si>
  <si>
    <t>Audi   A6 Allroad 2.7TDi 140KW Quattro</t>
  </si>
  <si>
    <t>BMW   Řada 3 318 iS 103 Kw</t>
  </si>
  <si>
    <t>BMW   Řada 3 320i 110 kw</t>
  </si>
  <si>
    <t>BMW   Řada 3 E90 325d M-paket 145KW</t>
  </si>
  <si>
    <t>Chevrolet   Spark 1.2 ls 60KW</t>
  </si>
  <si>
    <t>Citroën   C5 2.0HDi 103KW</t>
  </si>
  <si>
    <t>Citroën   Jumper 2.2 HDi 74 kw</t>
  </si>
  <si>
    <t>Dacia   Duster 1.5 dCI 80Kw 4x4</t>
  </si>
  <si>
    <t>Fiat   500 1.2i 51 kw</t>
  </si>
  <si>
    <t>Fiat   500 110F</t>
  </si>
  <si>
    <t>Fiat   600 0.6i</t>
  </si>
  <si>
    <t>Fiat   Freemont 2.0 JTDm 125 kw   (nové)</t>
  </si>
  <si>
    <t>Ford   C-MAX 1.6Tdci 80KW</t>
  </si>
  <si>
    <t>Ford   Fiesta 1.25i 44KW</t>
  </si>
  <si>
    <t>Ford   Fiesta 1.4i 59KW</t>
  </si>
  <si>
    <t>Ford   Focus 1.6 16V 74 kw</t>
  </si>
  <si>
    <t>Ford   Focus 1.6 16V 85KW</t>
  </si>
  <si>
    <t>Ford   Focus 1.8 Flexifuel!!! 92KW Style!!!</t>
  </si>
  <si>
    <t>Ford   Fusion 1.4i 59 kw</t>
  </si>
  <si>
    <t>Ford   Fusion 1.6 TDCi 66 kw</t>
  </si>
  <si>
    <t>Ford   Mondeo 1.8i 92 kw LPG!!!</t>
  </si>
  <si>
    <t>Ford   Mondeo 2.0TDCi 110KW Titanium!!</t>
  </si>
  <si>
    <t>Ford   Tourneo Connect 1.8TDCI 66KW Limited</t>
  </si>
  <si>
    <t>Hyundai   I30 1.4 CVVT 80 kw</t>
  </si>
  <si>
    <t>Lada   2105 VAZ 1300 48 kw</t>
  </si>
  <si>
    <t>Mazda   3 1.6Mzr-cd 80KW</t>
  </si>
  <si>
    <t>Mazda   3 2.0i 110KW Sport Gt!!</t>
  </si>
  <si>
    <t>Mazda   6 1.8i 88KW Sport</t>
  </si>
  <si>
    <t>Mercedes-Benz   Třídy C C200 Cdi 100KW</t>
  </si>
  <si>
    <t>Mercedes-Benz   Třídy M ML 320 165KW</t>
  </si>
  <si>
    <t>Nissan   Qashqai +2 2.0i 104KW</t>
  </si>
  <si>
    <t>Opel   Astra 1.6 GTC 132KW</t>
  </si>
  <si>
    <t>Opel   Meriva 1.4 16V 66KW</t>
  </si>
  <si>
    <t>Peugeot   206 1.4HDi 50KW</t>
  </si>
  <si>
    <t>Peugeot   206 CC 1.6 16V 80KW</t>
  </si>
  <si>
    <t>Peugeot   308 1.6 VTi 88 kw   (nové)</t>
  </si>
  <si>
    <t>Peugeot   308 1.6HDi 66KW</t>
  </si>
  <si>
    <t>Renault   R5 1.1i Five</t>
  </si>
  <si>
    <t>Renault   Scénic 1.6 16V 82KW</t>
  </si>
  <si>
    <t>Seat   Altea 1.9TDI 77KW</t>
  </si>
  <si>
    <t>Seat   Leon 1.9TDi 77KW</t>
  </si>
  <si>
    <t>Seat   Marbella 0.9i 25 kw</t>
  </si>
  <si>
    <t>Subaru   Forester 2.0TD 108KW 4x4</t>
  </si>
  <si>
    <t>Subaru   Legacy 2.0i 101KW</t>
  </si>
  <si>
    <t>Suzuki   Swift 1.5 VVT 75 kw</t>
  </si>
  <si>
    <t>Škoda   Fabia 1.4 16V 63KW</t>
  </si>
  <si>
    <t>Škoda   Fabia 1.4TDi 51KW</t>
  </si>
  <si>
    <t>Škoda   Fabia 1.9 TDi 74 kw</t>
  </si>
  <si>
    <t>Škoda   Favorit 136 Lux 27tkm!!!</t>
  </si>
  <si>
    <t>Škoda   Felicia 1.3i 40Kw LPG!!!   (nové)</t>
  </si>
  <si>
    <t>Škoda   Felicia 1.6i LX   (nové)</t>
  </si>
  <si>
    <t>Škoda   Octavia 1.6i 55KW</t>
  </si>
  <si>
    <t>Škoda   Octavia 1.6i 75KW Tour!!   (nové)</t>
  </si>
  <si>
    <t>Škoda   Roomster 1.4 16v 63KW Style   (nové)</t>
  </si>
  <si>
    <t>Škoda   Superb 2.0 TDi 110kw Navi, Xenony</t>
  </si>
  <si>
    <t>Škoda   Superb 2.0 TDi Laurin&amp;Klement</t>
  </si>
  <si>
    <t>Škoda   Yeti 2.0TDi 103KW 4x4</t>
  </si>
  <si>
    <t>Toyota   Aygo 1.0i 50KW</t>
  </si>
  <si>
    <t>Toyota   Hi-Ace 2.5 D4-D 65 kw</t>
  </si>
  <si>
    <t>Toyota   Hilux 2.5 D-4D 75 kw   (nové)</t>
  </si>
  <si>
    <t>Volkswagen   Caddy Life 1.9 TDi 77 kw</t>
  </si>
  <si>
    <t>Volkswagen   Golf 1.2TSi 77KW MATCH</t>
  </si>
  <si>
    <t>Volkswagen   Golf Plus 2.0TDi 103KW CR!!</t>
  </si>
  <si>
    <t>Volkswagen   Polo 1.2Htp 44KW</t>
  </si>
  <si>
    <t>Volkswagen   Polo 1.4 16V 74KW</t>
  </si>
  <si>
    <t>Volkswagen   Sharan 1.9TDi 66KW</t>
  </si>
  <si>
    <t>Volkswagen   Tiguan 2.0 TDi Highline   (nové)</t>
  </si>
  <si>
    <t>Volkswagen   Touran 1.9TDi 77KW</t>
  </si>
  <si>
    <t>Volkswagen   Touran 2.0Tdi 103KW</t>
  </si>
  <si>
    <t>Volkswagen   Transporter 1.9TDi 63KW Chladírenský</t>
  </si>
  <si>
    <t>Volkswagen   Transporter 1.9TDi 77KW</t>
  </si>
  <si>
    <t>Volkswagen   Transporter T3 1.6 TD 51 kw</t>
  </si>
  <si>
    <t>Volvo   C30 2.0D 100 kw</t>
  </si>
  <si>
    <t>Volvo   V70 2.4 D5 120kw</t>
  </si>
  <si>
    <t>Volvo   V70 2.4D 120 Kw</t>
  </si>
  <si>
    <t>Klikněte na buňky s komentářem a splňte úkoly. Začněte kliknutím na buňku C3 ⬇.</t>
  </si>
  <si>
    <t>Průměrné stáří vozidel (v letech)</t>
  </si>
  <si>
    <t>Hodnota všech aut v autobazaru</t>
  </si>
  <si>
    <t>VÝPOČTY SE SUMOU (SOUČTEM)</t>
  </si>
  <si>
    <t>Opakování - vzorce a funkce</t>
  </si>
  <si>
    <t>AUTOBAZAR</t>
  </si>
  <si>
    <t>Opakování - grafy</t>
  </si>
  <si>
    <t>Vyberte vždy nejvhodnější graf a podle potřeb ho upravte</t>
  </si>
  <si>
    <t>ROK</t>
  </si>
  <si>
    <t>STÁTNÍ DLUH CELKEM
(v miliardách Kč)</t>
  </si>
  <si>
    <t>Speciální požadavek: Graf nebu-</t>
  </si>
  <si>
    <t>de začínat na hodnotě 0, ale na</t>
  </si>
  <si>
    <t>hodnotě 1500.</t>
  </si>
  <si>
    <t>GRAF 1</t>
  </si>
  <si>
    <t>Souhlasíte s vysíláním českých vojáků na zahraniční mise?</t>
  </si>
  <si>
    <t>rozhodně ano</t>
  </si>
  <si>
    <t>spíše ano</t>
  </si>
  <si>
    <t>spíše ne</t>
  </si>
  <si>
    <t>rozhodně ne</t>
  </si>
  <si>
    <t>nevím / je mi to jedno</t>
  </si>
  <si>
    <t>GRAF 2</t>
  </si>
  <si>
    <t>Speciální požadavek: V grafu budou pozitivní odpovědi zbar-</t>
  </si>
  <si>
    <t>veny do zelených odstínů, negativní do červených odstínů.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</si>
</sst>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_ ;\-#,##0\ "/>
    <numFmt numFmtId="174" formatCode="#,##0.0"/>
  </numFmts>
  <fonts count="14" x14ac:knownFonts="1">
    <font>
      <sz val="11"/>
      <color theme="1"/>
      <name val="Segoe U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Segoe U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48"/>
      <color theme="5"/>
      <name val="Trebuchet MS"/>
      <family val="2"/>
      <charset val="238"/>
    </font>
    <font>
      <sz val="11"/>
      <color theme="3"/>
      <name val="Trebuchet MS"/>
      <family val="2"/>
      <charset val="238"/>
    </font>
    <font>
      <b/>
      <sz val="11"/>
      <color theme="0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1"/>
      <color theme="0"/>
      <name val="Segoe UI"/>
      <family val="2"/>
      <charset val="238"/>
      <scheme val="minor"/>
    </font>
    <font>
      <b/>
      <sz val="15"/>
      <color theme="5"/>
      <name val="Segoe UI"/>
      <family val="2"/>
      <charset val="238"/>
      <scheme val="minor"/>
    </font>
    <font>
      <b/>
      <sz val="28"/>
      <color theme="5"/>
      <name val="Trebuchet MS"/>
      <family val="2"/>
      <charset val="238"/>
    </font>
    <font>
      <sz val="9"/>
      <color theme="0"/>
      <name val="Segoe UI"/>
      <family val="2"/>
      <charset val="238"/>
      <scheme val="minor"/>
    </font>
    <font>
      <sz val="11"/>
      <color theme="0"/>
      <name val="Segoe UI Black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8" tint="-0.24994659260841701"/>
      </right>
      <top/>
      <bottom style="thin">
        <color theme="2" tint="-0.499984740745262"/>
      </bottom>
      <diagonal/>
    </border>
    <border>
      <left style="thin">
        <color theme="8" tint="-0.24994659260841701"/>
      </left>
      <right/>
      <top/>
      <bottom style="thin">
        <color theme="2" tint="-0.499984740745262"/>
      </bottom>
      <diagonal/>
    </border>
    <border>
      <left/>
      <right style="thin">
        <color theme="8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4" tint="-0.24994659260841701"/>
      </right>
      <top/>
      <bottom style="thin">
        <color theme="2" tint="-0.499984740745262"/>
      </bottom>
      <diagonal/>
    </border>
    <border>
      <left style="thin">
        <color theme="4" tint="-0.24994659260841701"/>
      </left>
      <right/>
      <top/>
      <bottom style="thin">
        <color theme="2" tint="-0.499984740745262"/>
      </bottom>
      <diagonal/>
    </border>
    <border>
      <left/>
      <right style="thin">
        <color theme="4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6" tint="-0.24994659260841701"/>
      </right>
      <top/>
      <bottom style="thin">
        <color theme="2" tint="-0.499984740745262"/>
      </bottom>
      <diagonal/>
    </border>
    <border>
      <left style="thin">
        <color theme="6" tint="-0.24994659260841701"/>
      </left>
      <right/>
      <top/>
      <bottom style="thin">
        <color theme="2" tint="-0.499984740745262"/>
      </bottom>
      <diagonal/>
    </border>
    <border>
      <left/>
      <right style="thin">
        <color theme="6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9" tint="0.79998168889431442"/>
      </bottom>
      <diagonal/>
    </border>
    <border>
      <left/>
      <right/>
      <top/>
      <bottom style="thin">
        <color theme="8" tint="0.3999450666829432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0" fillId="12" borderId="14" applyNumberFormat="0" applyAlignment="0" applyProtection="0"/>
  </cellStyleXfs>
  <cellXfs count="54">
    <xf numFmtId="0" fontId="0" fillId="0" borderId="0" xfId="0"/>
    <xf numFmtId="0" fontId="3" fillId="0" borderId="0" xfId="0" applyFont="1"/>
    <xf numFmtId="0" fontId="3" fillId="4" borderId="0" xfId="0" applyFont="1" applyFill="1"/>
    <xf numFmtId="0" fontId="5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6" borderId="0" xfId="0" applyFont="1" applyFill="1"/>
    <xf numFmtId="0" fontId="3" fillId="7" borderId="3" xfId="0" applyFont="1" applyFill="1" applyBorder="1"/>
    <xf numFmtId="0" fontId="3" fillId="7" borderId="4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3" fillId="9" borderId="7" xfId="0" applyFont="1" applyFill="1" applyBorder="1"/>
    <xf numFmtId="166" fontId="3" fillId="8" borderId="8" xfId="1" applyNumberFormat="1" applyFont="1" applyFill="1" applyBorder="1"/>
    <xf numFmtId="166" fontId="3" fillId="8" borderId="10" xfId="1" applyNumberFormat="1" applyFont="1" applyFill="1" applyBorder="1"/>
    <xf numFmtId="0" fontId="3" fillId="6" borderId="1" xfId="0" applyFont="1" applyFill="1" applyBorder="1"/>
    <xf numFmtId="0" fontId="3" fillId="10" borderId="0" xfId="0" applyFont="1" applyFill="1"/>
    <xf numFmtId="0" fontId="3" fillId="10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7" fillId="4" borderId="0" xfId="0" applyFont="1" applyFill="1"/>
    <xf numFmtId="0" fontId="8" fillId="4" borderId="0" xfId="0" applyFont="1" applyFill="1"/>
    <xf numFmtId="0" fontId="3" fillId="11" borderId="0" xfId="0" applyFont="1" applyFill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165" fontId="3" fillId="3" borderId="2" xfId="0" applyNumberFormat="1" applyFont="1" applyFill="1" applyBorder="1"/>
    <xf numFmtId="2" fontId="3" fillId="7" borderId="12" xfId="0" applyNumberFormat="1" applyFont="1" applyFill="1" applyBorder="1"/>
    <xf numFmtId="0" fontId="6" fillId="5" borderId="0" xfId="0" applyFont="1" applyFill="1"/>
    <xf numFmtId="3" fontId="3" fillId="7" borderId="11" xfId="0" applyNumberFormat="1" applyFont="1" applyFill="1" applyBorder="1"/>
    <xf numFmtId="3" fontId="3" fillId="7" borderId="13" xfId="0" applyNumberFormat="1" applyFont="1" applyFill="1" applyBorder="1"/>
    <xf numFmtId="174" fontId="3" fillId="8" borderId="9" xfId="0" applyNumberFormat="1" applyFont="1" applyFill="1" applyBorder="1"/>
    <xf numFmtId="165" fontId="6" fillId="3" borderId="3" xfId="0" applyNumberFormat="1" applyFont="1" applyFill="1" applyBorder="1"/>
    <xf numFmtId="166" fontId="3" fillId="10" borderId="1" xfId="0" applyNumberFormat="1" applyFont="1" applyFill="1" applyBorder="1"/>
    <xf numFmtId="2" fontId="3" fillId="2" borderId="1" xfId="0" applyNumberFormat="1" applyFont="1" applyFill="1" applyBorder="1"/>
    <xf numFmtId="0" fontId="4" fillId="4" borderId="0" xfId="0" applyFont="1" applyFill="1" applyAlignment="1">
      <alignment vertical="top" textRotation="90"/>
    </xf>
    <xf numFmtId="0" fontId="10" fillId="12" borderId="14" xfId="2"/>
    <xf numFmtId="0" fontId="10" fillId="12" borderId="14" xfId="2" applyAlignment="1">
      <alignment vertical="top"/>
    </xf>
    <xf numFmtId="0" fontId="0" fillId="10" borderId="0" xfId="0" applyFill="1"/>
    <xf numFmtId="0" fontId="11" fillId="4" borderId="0" xfId="0" applyFont="1" applyFill="1" applyAlignment="1">
      <alignment horizontal="center" vertical="top" textRotation="90"/>
    </xf>
    <xf numFmtId="0" fontId="0" fillId="6" borderId="0" xfId="0" applyFill="1"/>
    <xf numFmtId="0" fontId="9" fillId="13" borderId="0" xfId="0" applyFont="1" applyFill="1" applyAlignment="1">
      <alignment horizontal="center" wrapText="1"/>
    </xf>
    <xf numFmtId="174" fontId="9" fillId="13" borderId="0" xfId="0" applyNumberFormat="1" applyFont="1" applyFill="1" applyAlignment="1">
      <alignment horizontal="right"/>
    </xf>
    <xf numFmtId="0" fontId="9" fillId="13" borderId="15" xfId="0" applyFont="1" applyFill="1" applyBorder="1" applyAlignment="1">
      <alignment horizontal="center"/>
    </xf>
    <xf numFmtId="0" fontId="9" fillId="13" borderId="15" xfId="0" applyFont="1" applyFill="1" applyBorder="1"/>
    <xf numFmtId="0" fontId="12" fillId="14" borderId="0" xfId="0" applyFont="1" applyFill="1"/>
    <xf numFmtId="0" fontId="13" fillId="15" borderId="0" xfId="0" applyFont="1" applyFill="1" applyAlignment="1">
      <alignment horizontal="center" vertical="center"/>
    </xf>
    <xf numFmtId="0" fontId="0" fillId="7" borderId="0" xfId="0" applyFill="1"/>
    <xf numFmtId="9" fontId="0" fillId="7" borderId="0" xfId="0" applyNumberFormat="1" applyFill="1"/>
    <xf numFmtId="0" fontId="0" fillId="16" borderId="0" xfId="0" applyFill="1"/>
    <xf numFmtId="0" fontId="13" fillId="17" borderId="0" xfId="0" applyFont="1" applyFill="1" applyAlignment="1">
      <alignment horizontal="center" vertical="center"/>
    </xf>
    <xf numFmtId="0" fontId="0" fillId="18" borderId="0" xfId="0" applyFill="1"/>
    <xf numFmtId="9" fontId="0" fillId="18" borderId="0" xfId="0" applyNumberFormat="1" applyFill="1"/>
    <xf numFmtId="0" fontId="0" fillId="16" borderId="16" xfId="0" applyFill="1" applyBorder="1"/>
    <xf numFmtId="0" fontId="12" fillId="19" borderId="0" xfId="0" applyFont="1" applyFill="1"/>
  </cellXfs>
  <cellStyles count="3">
    <cellStyle name="Čárka" xfId="1" builtinId="3"/>
    <cellStyle name="Nadpis 1" xfId="2" builtinId="16" customBuiltin="1"/>
    <cellStyle name="Normální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CC00"/>
      <color rgb="FFFF0000"/>
      <color rgb="FFFFFFCC"/>
      <color rgb="FFCCFFCC"/>
      <color rgb="FFCCFF99"/>
      <color rgb="FF99FF99"/>
      <color rgb="FF009900"/>
      <color rgb="FF00FF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1</xdr:rowOff>
    </xdr:from>
    <xdr:to>
      <xdr:col>0</xdr:col>
      <xdr:colOff>1428750</xdr:colOff>
      <xdr:row>7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A49527E-F3BD-4998-BDDD-C6347E01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533401"/>
          <a:ext cx="1400174" cy="1400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Lékárna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abSelected="1" workbookViewId="0"/>
  </sheetViews>
  <sheetFormatPr defaultRowHeight="16.5" x14ac:dyDescent="0.3"/>
  <cols>
    <col min="1" max="1" width="19.25" style="34" customWidth="1"/>
    <col min="2" max="2" width="40.875" style="1" customWidth="1"/>
    <col min="3" max="3" width="13.875" style="1" customWidth="1"/>
    <col min="4" max="4" width="10.75" style="1" customWidth="1"/>
    <col min="5" max="5" width="16.625" style="1" customWidth="1"/>
    <col min="6" max="6" width="17" style="1" customWidth="1"/>
    <col min="7" max="9" width="16.5" style="1" customWidth="1"/>
    <col min="10" max="10" width="6.625" style="2" customWidth="1"/>
    <col min="11" max="11" width="31.25" style="1" customWidth="1"/>
    <col min="12" max="12" width="16.375" style="1" customWidth="1"/>
    <col min="13" max="13" width="10.5" style="1" hidden="1" customWidth="1"/>
    <col min="14" max="14" width="12.375" style="1" hidden="1" customWidth="1"/>
    <col min="15" max="15" width="10.125" style="1" hidden="1" customWidth="1"/>
    <col min="16" max="16" width="10.75" style="1" hidden="1" customWidth="1"/>
    <col min="17" max="17" width="15.25" style="1" hidden="1" customWidth="1"/>
    <col min="18" max="18" width="10.25" style="1" hidden="1" customWidth="1"/>
    <col min="19" max="19" width="15" style="1" hidden="1" customWidth="1"/>
    <col min="20" max="20" width="11.5" style="1" hidden="1" customWidth="1"/>
    <col min="21" max="16384" width="9" style="1"/>
  </cols>
  <sheetData>
    <row r="1" spans="1:20" s="35" customFormat="1" ht="24.75" thickBot="1" x14ac:dyDescent="0.5">
      <c r="A1" s="36" t="s">
        <v>117</v>
      </c>
    </row>
    <row r="2" spans="1:20" s="15" customFormat="1" ht="17.25" thickTop="1" x14ac:dyDescent="0.3">
      <c r="A2" s="37" t="s">
        <v>113</v>
      </c>
    </row>
    <row r="3" spans="1:20" s="2" customFormat="1" x14ac:dyDescent="0.3">
      <c r="A3" s="34"/>
      <c r="B3" s="3" t="s">
        <v>0</v>
      </c>
      <c r="C3" s="27"/>
    </row>
    <row r="4" spans="1:20" s="2" customFormat="1" x14ac:dyDescent="0.3">
      <c r="A4" s="34"/>
    </row>
    <row r="5" spans="1:20" s="2" customFormat="1" ht="32.25" customHeight="1" x14ac:dyDescent="0.35">
      <c r="A5" s="34"/>
      <c r="B5" s="5" t="s">
        <v>3</v>
      </c>
      <c r="C5" s="5" t="s">
        <v>1</v>
      </c>
      <c r="D5" s="4" t="s">
        <v>2</v>
      </c>
      <c r="E5" s="5" t="s">
        <v>4</v>
      </c>
      <c r="F5" s="4" t="s">
        <v>5</v>
      </c>
      <c r="G5" s="5" t="s">
        <v>6</v>
      </c>
      <c r="H5" s="5" t="s">
        <v>7</v>
      </c>
      <c r="I5" s="4" t="s">
        <v>8</v>
      </c>
      <c r="K5" s="20" t="s">
        <v>9</v>
      </c>
    </row>
    <row r="6" spans="1:20" x14ac:dyDescent="0.3">
      <c r="B6" s="7" t="s">
        <v>29</v>
      </c>
      <c r="C6" s="9">
        <v>2006</v>
      </c>
      <c r="D6" s="10"/>
      <c r="E6" s="12">
        <v>216000</v>
      </c>
      <c r="F6" s="30"/>
      <c r="G6" s="28">
        <v>95000</v>
      </c>
      <c r="H6" s="26"/>
      <c r="I6" s="31"/>
      <c r="K6" s="6" t="s">
        <v>114</v>
      </c>
      <c r="L6" s="14"/>
      <c r="M6" s="1">
        <f>$C$3-C6</f>
        <v>-2006</v>
      </c>
      <c r="N6" s="1">
        <f>E6/M6</f>
        <v>-107.67696909272183</v>
      </c>
      <c r="O6" s="1" t="str">
        <f t="shared" ref="O6:O37" ca="1" si="0">CELL("formát",F6)</f>
        <v>,1</v>
      </c>
      <c r="P6" s="1" t="str">
        <f t="shared" ref="P6:P37" ca="1" si="1">CELL("formát",G6)</f>
        <v>,0</v>
      </c>
      <c r="Q6" s="23">
        <f>G6*1.2</f>
        <v>114000</v>
      </c>
      <c r="R6" s="1" t="str">
        <f t="shared" ref="R6:R37" ca="1" si="2">CELL("formát",H6)</f>
        <v>F2</v>
      </c>
      <c r="S6" s="23">
        <f t="shared" ref="S6:S37" si="3">Q6-G6</f>
        <v>19000</v>
      </c>
      <c r="T6" s="1">
        <f>AVERAGE(M6:M89)</f>
        <v>-2005.2619047619048</v>
      </c>
    </row>
    <row r="7" spans="1:20" x14ac:dyDescent="0.3">
      <c r="B7" s="8" t="s">
        <v>30</v>
      </c>
      <c r="C7" s="11">
        <v>2005</v>
      </c>
      <c r="D7" s="10"/>
      <c r="E7" s="13">
        <v>228000</v>
      </c>
      <c r="F7" s="30"/>
      <c r="G7" s="29">
        <v>71000</v>
      </c>
      <c r="H7" s="26"/>
      <c r="I7" s="31"/>
      <c r="K7" s="6" t="s">
        <v>10</v>
      </c>
      <c r="L7" s="14"/>
      <c r="M7" s="1">
        <f t="shared" ref="M7:M70" si="4">$C$3-C7</f>
        <v>-2005</v>
      </c>
      <c r="N7" s="1">
        <f t="shared" ref="N7:N70" si="5">E7/M7</f>
        <v>-113.71571072319202</v>
      </c>
      <c r="O7" s="1" t="str">
        <f t="shared" ca="1" si="0"/>
        <v>,1</v>
      </c>
      <c r="P7" s="1" t="str">
        <f t="shared" ca="1" si="1"/>
        <v>,0</v>
      </c>
      <c r="Q7" s="23">
        <f t="shared" ref="Q7:Q70" si="6">G7*1.2</f>
        <v>85200</v>
      </c>
      <c r="R7" s="1" t="str">
        <f t="shared" ca="1" si="2"/>
        <v>F2</v>
      </c>
      <c r="S7" s="23">
        <f t="shared" si="3"/>
        <v>14200</v>
      </c>
      <c r="T7" s="24">
        <f>AVERAGE(E6:E89)</f>
        <v>193267.13095238095</v>
      </c>
    </row>
    <row r="8" spans="1:20" x14ac:dyDescent="0.3">
      <c r="B8" s="8" t="s">
        <v>31</v>
      </c>
      <c r="C8" s="11">
        <v>2004</v>
      </c>
      <c r="D8" s="10"/>
      <c r="E8" s="13">
        <v>220200</v>
      </c>
      <c r="F8" s="30"/>
      <c r="G8" s="29">
        <v>87000</v>
      </c>
      <c r="H8" s="26"/>
      <c r="I8" s="31"/>
      <c r="K8" s="6" t="s">
        <v>11</v>
      </c>
      <c r="L8" s="14"/>
      <c r="M8" s="1">
        <f t="shared" si="4"/>
        <v>-2004</v>
      </c>
      <c r="N8" s="1">
        <f t="shared" si="5"/>
        <v>-109.88023952095809</v>
      </c>
      <c r="O8" s="1" t="str">
        <f t="shared" ca="1" si="0"/>
        <v>,1</v>
      </c>
      <c r="P8" s="1" t="str">
        <f t="shared" ca="1" si="1"/>
        <v>,0</v>
      </c>
      <c r="Q8" s="23">
        <f t="shared" si="6"/>
        <v>104400</v>
      </c>
      <c r="R8" s="1" t="str">
        <f t="shared" ca="1" si="2"/>
        <v>F2</v>
      </c>
      <c r="S8" s="23">
        <f t="shared" si="3"/>
        <v>17400</v>
      </c>
      <c r="T8" s="23"/>
    </row>
    <row r="9" spans="1:20" x14ac:dyDescent="0.3">
      <c r="A9" s="38" t="s">
        <v>118</v>
      </c>
      <c r="B9" s="8" t="s">
        <v>32</v>
      </c>
      <c r="C9" s="11">
        <v>2005</v>
      </c>
      <c r="D9" s="10"/>
      <c r="E9" s="13">
        <v>246500</v>
      </c>
      <c r="F9" s="30"/>
      <c r="G9" s="29">
        <v>87000</v>
      </c>
      <c r="H9" s="26"/>
      <c r="I9" s="31"/>
      <c r="M9" s="1">
        <f t="shared" si="4"/>
        <v>-2005</v>
      </c>
      <c r="N9" s="1">
        <f t="shared" si="5"/>
        <v>-122.9426433915212</v>
      </c>
      <c r="O9" s="1" t="str">
        <f t="shared" ca="1" si="0"/>
        <v>,1</v>
      </c>
      <c r="P9" s="1" t="str">
        <f t="shared" ca="1" si="1"/>
        <v>,0</v>
      </c>
      <c r="Q9" s="23">
        <f t="shared" si="6"/>
        <v>104400</v>
      </c>
      <c r="R9" s="1" t="str">
        <f t="shared" ca="1" si="2"/>
        <v>F2</v>
      </c>
      <c r="S9" s="23">
        <f t="shared" si="3"/>
        <v>17400</v>
      </c>
      <c r="T9" s="24">
        <f>T6+T7</f>
        <v>191261.86904761905</v>
      </c>
    </row>
    <row r="10" spans="1:20" x14ac:dyDescent="0.3">
      <c r="A10" s="38"/>
      <c r="B10" s="8" t="s">
        <v>33</v>
      </c>
      <c r="C10" s="11">
        <v>2008</v>
      </c>
      <c r="D10" s="10"/>
      <c r="E10" s="13">
        <v>182800</v>
      </c>
      <c r="F10" s="30"/>
      <c r="G10" s="29">
        <v>119000</v>
      </c>
      <c r="H10" s="26"/>
      <c r="I10" s="31"/>
      <c r="K10" s="15" t="s">
        <v>12</v>
      </c>
      <c r="L10" s="32"/>
      <c r="M10" s="1">
        <f t="shared" si="4"/>
        <v>-2008</v>
      </c>
      <c r="N10" s="1">
        <f t="shared" si="5"/>
        <v>-91.035856573705175</v>
      </c>
      <c r="O10" s="1" t="str">
        <f t="shared" ca="1" si="0"/>
        <v>,1</v>
      </c>
      <c r="P10" s="1" t="str">
        <f t="shared" ca="1" si="1"/>
        <v>,0</v>
      </c>
      <c r="Q10" s="23">
        <f t="shared" si="6"/>
        <v>142800</v>
      </c>
      <c r="R10" s="1" t="str">
        <f t="shared" ca="1" si="2"/>
        <v>F2</v>
      </c>
      <c r="S10" s="23">
        <f t="shared" si="3"/>
        <v>23800</v>
      </c>
    </row>
    <row r="11" spans="1:20" x14ac:dyDescent="0.3">
      <c r="A11" s="38"/>
      <c r="B11" s="8" t="s">
        <v>34</v>
      </c>
      <c r="C11" s="11">
        <v>2012</v>
      </c>
      <c r="D11" s="10"/>
      <c r="E11" s="13">
        <v>273000</v>
      </c>
      <c r="F11" s="30"/>
      <c r="G11" s="29">
        <v>175000</v>
      </c>
      <c r="H11" s="26"/>
      <c r="I11" s="31"/>
      <c r="K11" s="15" t="s">
        <v>13</v>
      </c>
      <c r="L11" s="16"/>
      <c r="M11" s="1">
        <f t="shared" si="4"/>
        <v>-2012</v>
      </c>
      <c r="N11" s="1">
        <f t="shared" si="5"/>
        <v>-135.68588469184891</v>
      </c>
      <c r="O11" s="1" t="str">
        <f t="shared" ca="1" si="0"/>
        <v>,1</v>
      </c>
      <c r="P11" s="1" t="str">
        <f t="shared" ca="1" si="1"/>
        <v>,0</v>
      </c>
      <c r="Q11" s="23">
        <f t="shared" si="6"/>
        <v>210000</v>
      </c>
      <c r="R11" s="1" t="str">
        <f t="shared" ca="1" si="2"/>
        <v>F2</v>
      </c>
      <c r="S11" s="23">
        <f t="shared" si="3"/>
        <v>35000</v>
      </c>
      <c r="T11" s="1">
        <f>MIN(C6:C89)</f>
        <v>1965</v>
      </c>
    </row>
    <row r="12" spans="1:20" x14ac:dyDescent="0.3">
      <c r="A12" s="38"/>
      <c r="B12" s="8" t="s">
        <v>35</v>
      </c>
      <c r="C12" s="11">
        <v>2010</v>
      </c>
      <c r="D12" s="10"/>
      <c r="E12" s="13">
        <v>197500</v>
      </c>
      <c r="F12" s="30"/>
      <c r="G12" s="29">
        <v>175000</v>
      </c>
      <c r="H12" s="26"/>
      <c r="I12" s="31"/>
      <c r="K12" s="15" t="s">
        <v>14</v>
      </c>
      <c r="L12" s="16"/>
      <c r="M12" s="1">
        <f t="shared" si="4"/>
        <v>-2010</v>
      </c>
      <c r="N12" s="1">
        <f t="shared" si="5"/>
        <v>-98.258706467661696</v>
      </c>
      <c r="O12" s="1" t="str">
        <f t="shared" ca="1" si="0"/>
        <v>,1</v>
      </c>
      <c r="P12" s="1" t="str">
        <f t="shared" ca="1" si="1"/>
        <v>,0</v>
      </c>
      <c r="Q12" s="23">
        <f t="shared" si="6"/>
        <v>210000</v>
      </c>
      <c r="R12" s="1" t="str">
        <f t="shared" ca="1" si="2"/>
        <v>F2</v>
      </c>
      <c r="S12" s="23">
        <f t="shared" si="3"/>
        <v>35000</v>
      </c>
      <c r="T12" s="24">
        <f>MIN(E6:E89)</f>
        <v>24160</v>
      </c>
    </row>
    <row r="13" spans="1:20" x14ac:dyDescent="0.3">
      <c r="A13" s="38"/>
      <c r="B13" s="8" t="s">
        <v>36</v>
      </c>
      <c r="C13" s="11">
        <v>2013</v>
      </c>
      <c r="D13" s="10"/>
      <c r="E13" s="13">
        <v>233000</v>
      </c>
      <c r="F13" s="30"/>
      <c r="G13" s="29">
        <v>255000</v>
      </c>
      <c r="H13" s="26"/>
      <c r="I13" s="31"/>
      <c r="M13" s="1">
        <f t="shared" si="4"/>
        <v>-2013</v>
      </c>
      <c r="N13" s="1">
        <f t="shared" si="5"/>
        <v>-115.74764033780427</v>
      </c>
      <c r="O13" s="1" t="str">
        <f t="shared" ca="1" si="0"/>
        <v>,1</v>
      </c>
      <c r="P13" s="1" t="str">
        <f t="shared" ca="1" si="1"/>
        <v>,0</v>
      </c>
      <c r="Q13" s="23">
        <f t="shared" si="6"/>
        <v>306000</v>
      </c>
      <c r="R13" s="1" t="str">
        <f t="shared" ca="1" si="2"/>
        <v>F2</v>
      </c>
      <c r="S13" s="23">
        <f t="shared" si="3"/>
        <v>51000</v>
      </c>
      <c r="T13" s="23">
        <f>MIN(Q6:Q89)</f>
        <v>9600</v>
      </c>
    </row>
    <row r="14" spans="1:20" x14ac:dyDescent="0.3">
      <c r="A14" s="38"/>
      <c r="B14" s="8" t="s">
        <v>37</v>
      </c>
      <c r="C14" s="11">
        <v>2011</v>
      </c>
      <c r="D14" s="10"/>
      <c r="E14" s="13">
        <v>233100</v>
      </c>
      <c r="F14" s="30"/>
      <c r="G14" s="29">
        <v>231000</v>
      </c>
      <c r="H14" s="26"/>
      <c r="I14" s="31"/>
      <c r="K14" s="17" t="s">
        <v>115</v>
      </c>
      <c r="L14" s="33"/>
      <c r="M14" s="1">
        <f t="shared" si="4"/>
        <v>-2011</v>
      </c>
      <c r="N14" s="1">
        <f t="shared" si="5"/>
        <v>-115.91248135256092</v>
      </c>
      <c r="O14" s="1" t="str">
        <f t="shared" ca="1" si="0"/>
        <v>,1</v>
      </c>
      <c r="P14" s="1" t="str">
        <f t="shared" ca="1" si="1"/>
        <v>,0</v>
      </c>
      <c r="Q14" s="23">
        <f t="shared" si="6"/>
        <v>277200</v>
      </c>
      <c r="R14" s="1" t="str">
        <f t="shared" ca="1" si="2"/>
        <v>F2</v>
      </c>
      <c r="S14" s="23">
        <f t="shared" si="3"/>
        <v>46200</v>
      </c>
      <c r="T14" s="1">
        <f>SUM(T11:T13)</f>
        <v>35725</v>
      </c>
    </row>
    <row r="15" spans="1:20" x14ac:dyDescent="0.3">
      <c r="A15" s="38"/>
      <c r="B15" s="8" t="s">
        <v>38</v>
      </c>
      <c r="C15" s="11">
        <v>2009</v>
      </c>
      <c r="D15" s="10"/>
      <c r="E15" s="13">
        <v>294900</v>
      </c>
      <c r="F15" s="30"/>
      <c r="G15" s="29">
        <v>135000</v>
      </c>
      <c r="H15" s="26"/>
      <c r="I15" s="31"/>
      <c r="K15" s="17" t="s">
        <v>15</v>
      </c>
      <c r="L15" s="18"/>
      <c r="M15" s="1">
        <f t="shared" si="4"/>
        <v>-2009</v>
      </c>
      <c r="N15" s="1">
        <f t="shared" si="5"/>
        <v>-146.78944748631159</v>
      </c>
      <c r="O15" s="1" t="str">
        <f t="shared" ca="1" si="0"/>
        <v>,1</v>
      </c>
      <c r="P15" s="1" t="str">
        <f t="shared" ca="1" si="1"/>
        <v>,0</v>
      </c>
      <c r="Q15" s="23">
        <f t="shared" si="6"/>
        <v>162000</v>
      </c>
      <c r="R15" s="1" t="str">
        <f t="shared" ca="1" si="2"/>
        <v>F2</v>
      </c>
      <c r="S15" s="23">
        <f t="shared" si="3"/>
        <v>27000</v>
      </c>
    </row>
    <row r="16" spans="1:20" x14ac:dyDescent="0.3">
      <c r="A16" s="38"/>
      <c r="B16" s="8" t="s">
        <v>39</v>
      </c>
      <c r="C16" s="11">
        <v>1994</v>
      </c>
      <c r="D16" s="10"/>
      <c r="E16" s="13">
        <v>150700</v>
      </c>
      <c r="F16" s="30"/>
      <c r="G16" s="29">
        <v>44000</v>
      </c>
      <c r="H16" s="26"/>
      <c r="I16" s="31"/>
      <c r="K16" s="17" t="s">
        <v>16</v>
      </c>
      <c r="L16" s="18"/>
      <c r="M16" s="1">
        <f t="shared" si="4"/>
        <v>-1994</v>
      </c>
      <c r="N16" s="1">
        <f t="shared" si="5"/>
        <v>-75.576730190571709</v>
      </c>
      <c r="O16" s="1" t="str">
        <f t="shared" ca="1" si="0"/>
        <v>,1</v>
      </c>
      <c r="P16" s="1" t="str">
        <f t="shared" ca="1" si="1"/>
        <v>,0</v>
      </c>
      <c r="Q16" s="23">
        <f t="shared" si="6"/>
        <v>52800</v>
      </c>
      <c r="R16" s="1" t="str">
        <f t="shared" ca="1" si="2"/>
        <v>F2</v>
      </c>
      <c r="S16" s="23">
        <f t="shared" si="3"/>
        <v>8800</v>
      </c>
      <c r="T16" s="1">
        <f>MAX(M6:M89)</f>
        <v>-1965</v>
      </c>
    </row>
    <row r="17" spans="1:20" ht="17.25" thickBot="1" x14ac:dyDescent="0.35">
      <c r="A17" s="38"/>
      <c r="B17" s="8" t="s">
        <v>40</v>
      </c>
      <c r="C17" s="11">
        <v>2005</v>
      </c>
      <c r="D17" s="10"/>
      <c r="E17" s="13">
        <v>194000</v>
      </c>
      <c r="F17" s="30"/>
      <c r="G17" s="29">
        <v>114000</v>
      </c>
      <c r="H17" s="26"/>
      <c r="I17" s="31"/>
      <c r="M17" s="1">
        <f t="shared" si="4"/>
        <v>-2005</v>
      </c>
      <c r="N17" s="1">
        <f t="shared" si="5"/>
        <v>-96.758104738154614</v>
      </c>
      <c r="O17" s="1" t="str">
        <f t="shared" ca="1" si="0"/>
        <v>,1</v>
      </c>
      <c r="P17" s="1" t="str">
        <f t="shared" ca="1" si="1"/>
        <v>,0</v>
      </c>
      <c r="Q17" s="23">
        <f t="shared" si="6"/>
        <v>136800</v>
      </c>
      <c r="R17" s="1" t="str">
        <f t="shared" ca="1" si="2"/>
        <v>F2</v>
      </c>
      <c r="S17" s="23">
        <f t="shared" si="3"/>
        <v>22800</v>
      </c>
      <c r="T17" s="24">
        <f>MAX(E6:E89)</f>
        <v>425650</v>
      </c>
    </row>
    <row r="18" spans="1:20" ht="17.25" thickBot="1" x14ac:dyDescent="0.35">
      <c r="A18" s="38"/>
      <c r="B18" s="8" t="s">
        <v>41</v>
      </c>
      <c r="C18" s="11">
        <v>2008</v>
      </c>
      <c r="D18" s="10"/>
      <c r="E18" s="13">
        <v>259890</v>
      </c>
      <c r="F18" s="30"/>
      <c r="G18" s="29">
        <v>168000</v>
      </c>
      <c r="H18" s="26"/>
      <c r="I18" s="31"/>
      <c r="K18" s="19" t="s">
        <v>17</v>
      </c>
      <c r="L18" s="25"/>
      <c r="M18" s="1">
        <f t="shared" si="4"/>
        <v>-2008</v>
      </c>
      <c r="N18" s="1">
        <f t="shared" si="5"/>
        <v>-129.42729083665338</v>
      </c>
      <c r="O18" s="1" t="str">
        <f t="shared" ca="1" si="0"/>
        <v>,1</v>
      </c>
      <c r="P18" s="1" t="str">
        <f t="shared" ca="1" si="1"/>
        <v>,0</v>
      </c>
      <c r="Q18" s="23">
        <f t="shared" si="6"/>
        <v>201600</v>
      </c>
      <c r="R18" s="1" t="str">
        <f t="shared" ca="1" si="2"/>
        <v>F2</v>
      </c>
      <c r="S18" s="23">
        <f t="shared" si="3"/>
        <v>33600</v>
      </c>
      <c r="T18" s="23">
        <f>MAX(Q6:Q89)</f>
        <v>379200</v>
      </c>
    </row>
    <row r="19" spans="1:20" x14ac:dyDescent="0.3">
      <c r="A19" s="38"/>
      <c r="B19" s="8" t="s">
        <v>42</v>
      </c>
      <c r="C19" s="11">
        <v>2011</v>
      </c>
      <c r="D19" s="10"/>
      <c r="E19" s="13">
        <v>118020</v>
      </c>
      <c r="F19" s="30"/>
      <c r="G19" s="29">
        <v>79000</v>
      </c>
      <c r="H19" s="26"/>
      <c r="I19" s="31"/>
      <c r="M19" s="1">
        <f t="shared" si="4"/>
        <v>-2011</v>
      </c>
      <c r="N19" s="1">
        <f t="shared" si="5"/>
        <v>-58.687220288413727</v>
      </c>
      <c r="O19" s="1" t="str">
        <f t="shared" ca="1" si="0"/>
        <v>,1</v>
      </c>
      <c r="P19" s="1" t="str">
        <f t="shared" ca="1" si="1"/>
        <v>,0</v>
      </c>
      <c r="Q19" s="23">
        <f t="shared" si="6"/>
        <v>94800</v>
      </c>
      <c r="R19" s="1" t="str">
        <f t="shared" ca="1" si="2"/>
        <v>F2</v>
      </c>
      <c r="S19" s="23">
        <f t="shared" si="3"/>
        <v>15800</v>
      </c>
      <c r="T19" s="1">
        <f>SUM(T16:T18)</f>
        <v>802885</v>
      </c>
    </row>
    <row r="20" spans="1:20" x14ac:dyDescent="0.3">
      <c r="A20" s="38"/>
      <c r="B20" s="8" t="s">
        <v>43</v>
      </c>
      <c r="C20" s="11">
        <v>2011</v>
      </c>
      <c r="D20" s="10"/>
      <c r="E20" s="13">
        <v>165800</v>
      </c>
      <c r="F20" s="30"/>
      <c r="G20" s="29">
        <v>127000</v>
      </c>
      <c r="H20" s="26"/>
      <c r="I20" s="31"/>
      <c r="K20" s="21" t="s">
        <v>18</v>
      </c>
      <c r="L20" s="2"/>
      <c r="M20" s="1">
        <f t="shared" si="4"/>
        <v>-2011</v>
      </c>
      <c r="N20" s="1">
        <f t="shared" si="5"/>
        <v>-82.446544007956234</v>
      </c>
      <c r="O20" s="1" t="str">
        <f t="shared" ca="1" si="0"/>
        <v>,1</v>
      </c>
      <c r="P20" s="1" t="str">
        <f t="shared" ca="1" si="1"/>
        <v>,0</v>
      </c>
      <c r="Q20" s="23">
        <f t="shared" si="6"/>
        <v>152400</v>
      </c>
      <c r="R20" s="1" t="str">
        <f t="shared" ca="1" si="2"/>
        <v>F2</v>
      </c>
      <c r="S20" s="23">
        <f t="shared" si="3"/>
        <v>25400</v>
      </c>
    </row>
    <row r="21" spans="1:20" x14ac:dyDescent="0.3">
      <c r="A21" s="38"/>
      <c r="B21" s="8" t="s">
        <v>44</v>
      </c>
      <c r="C21" s="11">
        <v>2008</v>
      </c>
      <c r="D21" s="10"/>
      <c r="E21" s="13">
        <v>405900</v>
      </c>
      <c r="F21" s="30"/>
      <c r="G21" s="29">
        <v>63000</v>
      </c>
      <c r="H21" s="26"/>
      <c r="I21" s="31"/>
      <c r="K21" s="2" t="s">
        <v>19</v>
      </c>
      <c r="L21" s="22" t="str">
        <f>IF(SUM(D6:D89)=M90,"HOTOVO","ČEKÁM")</f>
        <v>ČEKÁM</v>
      </c>
      <c r="M21" s="1">
        <f t="shared" si="4"/>
        <v>-2008</v>
      </c>
      <c r="N21" s="1">
        <f t="shared" si="5"/>
        <v>-202.1414342629482</v>
      </c>
      <c r="O21" s="1" t="str">
        <f t="shared" ca="1" si="0"/>
        <v>,1</v>
      </c>
      <c r="P21" s="1" t="str">
        <f t="shared" ca="1" si="1"/>
        <v>,0</v>
      </c>
      <c r="Q21" s="23">
        <f t="shared" si="6"/>
        <v>75600</v>
      </c>
      <c r="R21" s="1" t="str">
        <f t="shared" ca="1" si="2"/>
        <v>F2</v>
      </c>
      <c r="S21" s="23">
        <f t="shared" si="3"/>
        <v>12600</v>
      </c>
    </row>
    <row r="22" spans="1:20" x14ac:dyDescent="0.3">
      <c r="A22" s="38"/>
      <c r="B22" s="8" t="s">
        <v>45</v>
      </c>
      <c r="C22" s="11">
        <v>2014</v>
      </c>
      <c r="D22" s="10"/>
      <c r="E22" s="13">
        <v>162500</v>
      </c>
      <c r="F22" s="30"/>
      <c r="G22" s="29">
        <v>199000</v>
      </c>
      <c r="H22" s="26"/>
      <c r="I22" s="31"/>
      <c r="K22" s="2" t="s">
        <v>20</v>
      </c>
      <c r="L22" s="22" t="str">
        <f>IF(SUM(F6:F89)=N90,"HOTOVO","ČEKÁM")</f>
        <v>ČEKÁM</v>
      </c>
      <c r="M22" s="1">
        <f t="shared" si="4"/>
        <v>-2014</v>
      </c>
      <c r="N22" s="1">
        <f t="shared" si="5"/>
        <v>-80.685203574975176</v>
      </c>
      <c r="O22" s="1" t="str">
        <f t="shared" ca="1" si="0"/>
        <v>,1</v>
      </c>
      <c r="P22" s="1" t="str">
        <f t="shared" ca="1" si="1"/>
        <v>,0</v>
      </c>
      <c r="Q22" s="23">
        <f t="shared" si="6"/>
        <v>238800</v>
      </c>
      <c r="R22" s="1" t="str">
        <f t="shared" ca="1" si="2"/>
        <v>F2</v>
      </c>
      <c r="S22" s="23">
        <f t="shared" si="3"/>
        <v>39800</v>
      </c>
    </row>
    <row r="23" spans="1:20" x14ac:dyDescent="0.3">
      <c r="A23" s="38"/>
      <c r="B23" s="8" t="s">
        <v>46</v>
      </c>
      <c r="C23" s="11">
        <v>2009</v>
      </c>
      <c r="D23" s="10"/>
      <c r="E23" s="13">
        <v>121500</v>
      </c>
      <c r="F23" s="30"/>
      <c r="G23" s="29">
        <v>95000</v>
      </c>
      <c r="H23" s="26"/>
      <c r="I23" s="31"/>
      <c r="K23" s="2" t="s">
        <v>28</v>
      </c>
      <c r="L23" s="22" t="str">
        <f ca="1">IF(O47=",0",IF(P47=",0","HOTOVO","ČEKÁM"),"ČEKÁM")</f>
        <v>ČEKÁM</v>
      </c>
      <c r="M23" s="1">
        <f t="shared" si="4"/>
        <v>-2009</v>
      </c>
      <c r="N23" s="1">
        <f t="shared" si="5"/>
        <v>-60.477849676455946</v>
      </c>
      <c r="O23" s="1" t="str">
        <f t="shared" ca="1" si="0"/>
        <v>,1</v>
      </c>
      <c r="P23" s="1" t="str">
        <f t="shared" ca="1" si="1"/>
        <v>,0</v>
      </c>
      <c r="Q23" s="23">
        <f t="shared" si="6"/>
        <v>114000</v>
      </c>
      <c r="R23" s="1" t="str">
        <f t="shared" ca="1" si="2"/>
        <v>F2</v>
      </c>
      <c r="S23" s="23">
        <f t="shared" si="3"/>
        <v>19000</v>
      </c>
    </row>
    <row r="24" spans="1:20" x14ac:dyDescent="0.3">
      <c r="A24" s="38"/>
      <c r="B24" s="8" t="s">
        <v>47</v>
      </c>
      <c r="C24" s="11">
        <v>1970</v>
      </c>
      <c r="D24" s="10"/>
      <c r="E24" s="13">
        <v>41600</v>
      </c>
      <c r="F24" s="30"/>
      <c r="G24" s="29">
        <v>143000</v>
      </c>
      <c r="H24" s="26"/>
      <c r="I24" s="31"/>
      <c r="K24" s="2" t="s">
        <v>21</v>
      </c>
      <c r="L24" s="22" t="str">
        <f ca="1">IF(P6="C0",IF(#REF!="c0","HOTOVO","ČEKÁM"),"ČEKÁM")</f>
        <v>ČEKÁM</v>
      </c>
      <c r="M24" s="1">
        <f t="shared" si="4"/>
        <v>-1970</v>
      </c>
      <c r="N24" s="1">
        <f t="shared" si="5"/>
        <v>-21.116751269035532</v>
      </c>
      <c r="O24" s="1" t="str">
        <f t="shared" ca="1" si="0"/>
        <v>,1</v>
      </c>
      <c r="P24" s="1" t="str">
        <f t="shared" ca="1" si="1"/>
        <v>,0</v>
      </c>
      <c r="Q24" s="23">
        <f t="shared" si="6"/>
        <v>171600</v>
      </c>
      <c r="R24" s="1" t="str">
        <f t="shared" ca="1" si="2"/>
        <v>F2</v>
      </c>
      <c r="S24" s="23">
        <f t="shared" si="3"/>
        <v>28600</v>
      </c>
    </row>
    <row r="25" spans="1:20" x14ac:dyDescent="0.3">
      <c r="A25" s="38"/>
      <c r="B25" s="8" t="s">
        <v>48</v>
      </c>
      <c r="C25" s="11">
        <v>1965</v>
      </c>
      <c r="D25" s="10"/>
      <c r="E25" s="13">
        <v>24160</v>
      </c>
      <c r="F25" s="30"/>
      <c r="G25" s="29">
        <v>71000</v>
      </c>
      <c r="H25" s="26"/>
      <c r="I25" s="31"/>
      <c r="K25" s="2" t="s">
        <v>22</v>
      </c>
      <c r="L25" s="22" t="str">
        <f>IF(SUM(H6:H89)=Q90,"HOTOVO","ČEKÁM")</f>
        <v>ČEKÁM</v>
      </c>
      <c r="M25" s="1">
        <f t="shared" si="4"/>
        <v>-1965</v>
      </c>
      <c r="N25" s="1">
        <f t="shared" si="5"/>
        <v>-12.295165394402035</v>
      </c>
      <c r="O25" s="1" t="str">
        <f t="shared" ca="1" si="0"/>
        <v>,1</v>
      </c>
      <c r="P25" s="1" t="str">
        <f t="shared" ca="1" si="1"/>
        <v>,0</v>
      </c>
      <c r="Q25" s="23">
        <f t="shared" si="6"/>
        <v>85200</v>
      </c>
      <c r="R25" s="1" t="str">
        <f t="shared" ca="1" si="2"/>
        <v>F2</v>
      </c>
      <c r="S25" s="23">
        <f t="shared" si="3"/>
        <v>14200</v>
      </c>
    </row>
    <row r="26" spans="1:20" x14ac:dyDescent="0.3">
      <c r="A26" s="38"/>
      <c r="B26" s="8" t="s">
        <v>49</v>
      </c>
      <c r="C26" s="11">
        <v>2013</v>
      </c>
      <c r="D26" s="10"/>
      <c r="E26" s="13">
        <v>203000</v>
      </c>
      <c r="F26" s="30"/>
      <c r="G26" s="29">
        <v>215000</v>
      </c>
      <c r="H26" s="26"/>
      <c r="I26" s="31"/>
      <c r="K26" s="2" t="s">
        <v>23</v>
      </c>
      <c r="L26" s="22" t="str">
        <f ca="1">IF(R47="C0",IF(R47="C0","HOTOVO","ČEKÁM"),"ČEKÁM")</f>
        <v>ČEKÁM</v>
      </c>
      <c r="M26" s="1">
        <f t="shared" si="4"/>
        <v>-2013</v>
      </c>
      <c r="N26" s="1">
        <f t="shared" si="5"/>
        <v>-100.84451068057625</v>
      </c>
      <c r="O26" s="1" t="str">
        <f t="shared" ca="1" si="0"/>
        <v>,1</v>
      </c>
      <c r="P26" s="1" t="str">
        <f t="shared" ca="1" si="1"/>
        <v>,0</v>
      </c>
      <c r="Q26" s="23">
        <f t="shared" si="6"/>
        <v>258000</v>
      </c>
      <c r="R26" s="1" t="str">
        <f t="shared" ca="1" si="2"/>
        <v>F2</v>
      </c>
      <c r="S26" s="23">
        <f t="shared" si="3"/>
        <v>43000</v>
      </c>
    </row>
    <row r="27" spans="1:20" x14ac:dyDescent="0.3">
      <c r="A27" s="38"/>
      <c r="B27" s="8" t="s">
        <v>50</v>
      </c>
      <c r="C27" s="11">
        <v>2008</v>
      </c>
      <c r="D27" s="10"/>
      <c r="E27" s="13">
        <v>324000</v>
      </c>
      <c r="F27" s="30"/>
      <c r="G27" s="29">
        <v>47000</v>
      </c>
      <c r="H27" s="26"/>
      <c r="I27" s="31"/>
      <c r="K27" s="2" t="s">
        <v>24</v>
      </c>
      <c r="L27" s="22" t="str">
        <f>IF(SUM(I6:I89)=S90,"HOTOVO","ČEKÁM")</f>
        <v>ČEKÁM</v>
      </c>
      <c r="M27" s="1">
        <f t="shared" si="4"/>
        <v>-2008</v>
      </c>
      <c r="N27" s="1">
        <f t="shared" si="5"/>
        <v>-161.35458167330677</v>
      </c>
      <c r="O27" s="1" t="str">
        <f t="shared" ca="1" si="0"/>
        <v>,1</v>
      </c>
      <c r="P27" s="1" t="str">
        <f t="shared" ca="1" si="1"/>
        <v>,0</v>
      </c>
      <c r="Q27" s="23">
        <f t="shared" si="6"/>
        <v>56400</v>
      </c>
      <c r="R27" s="1" t="str">
        <f t="shared" ca="1" si="2"/>
        <v>F2</v>
      </c>
      <c r="S27" s="23">
        <f t="shared" si="3"/>
        <v>9400</v>
      </c>
    </row>
    <row r="28" spans="1:20" x14ac:dyDescent="0.3">
      <c r="A28" s="38"/>
      <c r="B28" s="8" t="s">
        <v>51</v>
      </c>
      <c r="C28" s="11">
        <v>2009</v>
      </c>
      <c r="D28" s="10"/>
      <c r="E28" s="13">
        <v>103400</v>
      </c>
      <c r="F28" s="30"/>
      <c r="G28" s="29">
        <v>70000</v>
      </c>
      <c r="H28" s="26"/>
      <c r="I28" s="31"/>
      <c r="K28" s="2" t="s">
        <v>25</v>
      </c>
      <c r="L28" s="22" t="str">
        <f>IF(L6+L10=T9,"HOTOVO","ČEKÁM")</f>
        <v>ČEKÁM</v>
      </c>
      <c r="M28" s="1">
        <f t="shared" si="4"/>
        <v>-2009</v>
      </c>
      <c r="N28" s="1">
        <f t="shared" si="5"/>
        <v>-51.468392234942755</v>
      </c>
      <c r="O28" s="1" t="str">
        <f t="shared" ca="1" si="0"/>
        <v>,1</v>
      </c>
      <c r="P28" s="1" t="str">
        <f t="shared" ca="1" si="1"/>
        <v>,0</v>
      </c>
      <c r="Q28" s="23">
        <f t="shared" si="6"/>
        <v>84000</v>
      </c>
      <c r="R28" s="1" t="str">
        <f t="shared" ca="1" si="2"/>
        <v>F2</v>
      </c>
      <c r="S28" s="23">
        <f t="shared" si="3"/>
        <v>14000</v>
      </c>
    </row>
    <row r="29" spans="1:20" x14ac:dyDescent="0.3">
      <c r="B29" s="8" t="s">
        <v>52</v>
      </c>
      <c r="C29" s="11">
        <v>2008</v>
      </c>
      <c r="D29" s="10"/>
      <c r="E29" s="13">
        <v>118100</v>
      </c>
      <c r="F29" s="30"/>
      <c r="G29" s="29">
        <v>58000</v>
      </c>
      <c r="H29" s="26"/>
      <c r="I29" s="31"/>
      <c r="K29" s="2" t="s">
        <v>26</v>
      </c>
      <c r="L29" s="22" t="str">
        <f>IF(L15+L11+L8=T14,"HOTOVO","ČEKÁM")</f>
        <v>ČEKÁM</v>
      </c>
      <c r="M29" s="1">
        <f t="shared" si="4"/>
        <v>-2008</v>
      </c>
      <c r="N29" s="1">
        <f t="shared" si="5"/>
        <v>-58.814741035856571</v>
      </c>
      <c r="O29" s="1" t="str">
        <f t="shared" ca="1" si="0"/>
        <v>,1</v>
      </c>
      <c r="P29" s="1" t="str">
        <f t="shared" ca="1" si="1"/>
        <v>,0</v>
      </c>
      <c r="Q29" s="23">
        <f t="shared" si="6"/>
        <v>69600</v>
      </c>
      <c r="R29" s="1" t="str">
        <f t="shared" ca="1" si="2"/>
        <v>F2</v>
      </c>
      <c r="S29" s="23">
        <f t="shared" si="3"/>
        <v>11600</v>
      </c>
    </row>
    <row r="30" spans="1:20" x14ac:dyDescent="0.3">
      <c r="B30" s="8" t="s">
        <v>53</v>
      </c>
      <c r="C30" s="11">
        <v>2005</v>
      </c>
      <c r="D30" s="10"/>
      <c r="E30" s="13">
        <v>167900</v>
      </c>
      <c r="F30" s="30"/>
      <c r="G30" s="29">
        <v>60000</v>
      </c>
      <c r="H30" s="26"/>
      <c r="I30" s="31"/>
      <c r="K30" s="2" t="s">
        <v>27</v>
      </c>
      <c r="L30" s="22" t="str">
        <f>IF(L7+L12+L16=T19,"HOTOVO","ČEKÁM")</f>
        <v>ČEKÁM</v>
      </c>
      <c r="M30" s="1">
        <f t="shared" si="4"/>
        <v>-2005</v>
      </c>
      <c r="N30" s="1">
        <f t="shared" si="5"/>
        <v>-83.740648379052374</v>
      </c>
      <c r="O30" s="1" t="str">
        <f t="shared" ca="1" si="0"/>
        <v>,1</v>
      </c>
      <c r="P30" s="1" t="str">
        <f t="shared" ca="1" si="1"/>
        <v>,0</v>
      </c>
      <c r="Q30" s="23">
        <f t="shared" si="6"/>
        <v>72000</v>
      </c>
      <c r="R30" s="1" t="str">
        <f t="shared" ca="1" si="2"/>
        <v>F2</v>
      </c>
      <c r="S30" s="23">
        <f t="shared" si="3"/>
        <v>12000</v>
      </c>
    </row>
    <row r="31" spans="1:20" x14ac:dyDescent="0.3">
      <c r="B31" s="8" t="s">
        <v>54</v>
      </c>
      <c r="C31" s="11">
        <v>2009</v>
      </c>
      <c r="D31" s="10"/>
      <c r="E31" s="13">
        <v>167100</v>
      </c>
      <c r="F31" s="30"/>
      <c r="G31" s="29">
        <v>87000</v>
      </c>
      <c r="H31" s="26"/>
      <c r="I31" s="31"/>
      <c r="K31" s="2" t="s">
        <v>116</v>
      </c>
      <c r="L31" s="22" t="str">
        <f>IF(Q90+S90=L14+L18,"HOTOVO","ČEKÁM")</f>
        <v>ČEKÁM</v>
      </c>
      <c r="M31" s="1">
        <f t="shared" si="4"/>
        <v>-2009</v>
      </c>
      <c r="N31" s="1">
        <f t="shared" si="5"/>
        <v>-83.175709308113483</v>
      </c>
      <c r="O31" s="1" t="str">
        <f t="shared" ca="1" si="0"/>
        <v>,1</v>
      </c>
      <c r="P31" s="1" t="str">
        <f t="shared" ca="1" si="1"/>
        <v>,0</v>
      </c>
      <c r="Q31" s="23">
        <f t="shared" si="6"/>
        <v>104400</v>
      </c>
      <c r="R31" s="1" t="str">
        <f t="shared" ca="1" si="2"/>
        <v>F2</v>
      </c>
      <c r="S31" s="23">
        <f t="shared" si="3"/>
        <v>17400</v>
      </c>
    </row>
    <row r="32" spans="1:20" x14ac:dyDescent="0.3">
      <c r="B32" s="8" t="s">
        <v>55</v>
      </c>
      <c r="C32" s="11">
        <v>2008</v>
      </c>
      <c r="D32" s="10"/>
      <c r="E32" s="13">
        <v>142080</v>
      </c>
      <c r="F32" s="30"/>
      <c r="G32" s="29">
        <v>92000</v>
      </c>
      <c r="H32" s="26"/>
      <c r="I32" s="31"/>
      <c r="M32" s="1">
        <f t="shared" si="4"/>
        <v>-2008</v>
      </c>
      <c r="N32" s="1">
        <f t="shared" si="5"/>
        <v>-70.756972111553779</v>
      </c>
      <c r="O32" s="1" t="str">
        <f t="shared" ca="1" si="0"/>
        <v>,1</v>
      </c>
      <c r="P32" s="1" t="str">
        <f t="shared" ca="1" si="1"/>
        <v>,0</v>
      </c>
      <c r="Q32" s="23">
        <f t="shared" si="6"/>
        <v>110400</v>
      </c>
      <c r="R32" s="1" t="str">
        <f t="shared" ca="1" si="2"/>
        <v>F2</v>
      </c>
      <c r="S32" s="23">
        <f t="shared" si="3"/>
        <v>18400</v>
      </c>
    </row>
    <row r="33" spans="2:19" x14ac:dyDescent="0.3">
      <c r="B33" s="8" t="s">
        <v>56</v>
      </c>
      <c r="C33" s="11">
        <v>2009</v>
      </c>
      <c r="D33" s="10"/>
      <c r="E33" s="13">
        <v>160800</v>
      </c>
      <c r="F33" s="30"/>
      <c r="G33" s="29">
        <v>76000</v>
      </c>
      <c r="H33" s="26"/>
      <c r="I33" s="31"/>
      <c r="M33" s="1">
        <f t="shared" si="4"/>
        <v>-2009</v>
      </c>
      <c r="N33" s="1">
        <f t="shared" si="5"/>
        <v>-80.039820806371324</v>
      </c>
      <c r="O33" s="1" t="str">
        <f t="shared" ca="1" si="0"/>
        <v>,1</v>
      </c>
      <c r="P33" s="1" t="str">
        <f t="shared" ca="1" si="1"/>
        <v>,0</v>
      </c>
      <c r="Q33" s="23">
        <f t="shared" si="6"/>
        <v>91200</v>
      </c>
      <c r="R33" s="1" t="str">
        <f t="shared" ca="1" si="2"/>
        <v>F2</v>
      </c>
      <c r="S33" s="23">
        <f t="shared" si="3"/>
        <v>15200</v>
      </c>
    </row>
    <row r="34" spans="2:19" x14ac:dyDescent="0.3">
      <c r="B34" s="8" t="s">
        <v>57</v>
      </c>
      <c r="C34" s="11">
        <v>2008</v>
      </c>
      <c r="D34" s="10"/>
      <c r="E34" s="13">
        <v>176100</v>
      </c>
      <c r="F34" s="30"/>
      <c r="G34" s="29">
        <v>63000</v>
      </c>
      <c r="H34" s="26"/>
      <c r="I34" s="31"/>
      <c r="M34" s="1">
        <f t="shared" si="4"/>
        <v>-2008</v>
      </c>
      <c r="N34" s="1">
        <f t="shared" si="5"/>
        <v>-87.699203187251001</v>
      </c>
      <c r="O34" s="1" t="str">
        <f t="shared" ca="1" si="0"/>
        <v>,1</v>
      </c>
      <c r="P34" s="1" t="str">
        <f t="shared" ca="1" si="1"/>
        <v>,0</v>
      </c>
      <c r="Q34" s="23">
        <f t="shared" si="6"/>
        <v>75600</v>
      </c>
      <c r="R34" s="1" t="str">
        <f t="shared" ca="1" si="2"/>
        <v>F2</v>
      </c>
      <c r="S34" s="23">
        <f t="shared" si="3"/>
        <v>12600</v>
      </c>
    </row>
    <row r="35" spans="2:19" x14ac:dyDescent="0.3">
      <c r="B35" s="8" t="s">
        <v>58</v>
      </c>
      <c r="C35" s="11">
        <v>2003</v>
      </c>
      <c r="D35" s="10"/>
      <c r="E35" s="13">
        <v>253600</v>
      </c>
      <c r="F35" s="30"/>
      <c r="G35" s="29">
        <v>31000</v>
      </c>
      <c r="H35" s="26"/>
      <c r="I35" s="31"/>
      <c r="M35" s="1">
        <f t="shared" si="4"/>
        <v>-2003</v>
      </c>
      <c r="N35" s="1">
        <f t="shared" si="5"/>
        <v>-126.61008487269096</v>
      </c>
      <c r="O35" s="1" t="str">
        <f t="shared" ca="1" si="0"/>
        <v>,1</v>
      </c>
      <c r="P35" s="1" t="str">
        <f t="shared" ca="1" si="1"/>
        <v>,0</v>
      </c>
      <c r="Q35" s="23">
        <f t="shared" si="6"/>
        <v>37200</v>
      </c>
      <c r="R35" s="1" t="str">
        <f t="shared" ca="1" si="2"/>
        <v>F2</v>
      </c>
      <c r="S35" s="23">
        <f t="shared" si="3"/>
        <v>6200</v>
      </c>
    </row>
    <row r="36" spans="2:19" x14ac:dyDescent="0.3">
      <c r="B36" s="8" t="s">
        <v>59</v>
      </c>
      <c r="C36" s="11">
        <v>2015</v>
      </c>
      <c r="D36" s="10"/>
      <c r="E36" s="13">
        <v>98700</v>
      </c>
      <c r="F36" s="30"/>
      <c r="G36" s="29">
        <v>29000</v>
      </c>
      <c r="H36" s="26"/>
      <c r="I36" s="31"/>
      <c r="M36" s="1">
        <f t="shared" si="4"/>
        <v>-2015</v>
      </c>
      <c r="N36" s="1">
        <f t="shared" si="5"/>
        <v>-48.982630272952854</v>
      </c>
      <c r="O36" s="1" t="str">
        <f t="shared" ca="1" si="0"/>
        <v>,1</v>
      </c>
      <c r="P36" s="1" t="str">
        <f t="shared" ca="1" si="1"/>
        <v>,0</v>
      </c>
      <c r="Q36" s="23">
        <f t="shared" si="6"/>
        <v>34800</v>
      </c>
      <c r="R36" s="1" t="str">
        <f t="shared" ca="1" si="2"/>
        <v>F2</v>
      </c>
      <c r="S36" s="23">
        <f t="shared" si="3"/>
        <v>5800</v>
      </c>
    </row>
    <row r="37" spans="2:19" x14ac:dyDescent="0.3">
      <c r="B37" s="8" t="s">
        <v>60</v>
      </c>
      <c r="C37" s="11">
        <v>2010</v>
      </c>
      <c r="D37" s="10"/>
      <c r="E37" s="13">
        <v>188300</v>
      </c>
      <c r="F37" s="30"/>
      <c r="G37" s="29">
        <v>96000</v>
      </c>
      <c r="H37" s="26"/>
      <c r="I37" s="31"/>
      <c r="M37" s="1">
        <f t="shared" si="4"/>
        <v>-2010</v>
      </c>
      <c r="N37" s="1">
        <f t="shared" si="5"/>
        <v>-93.681592039800989</v>
      </c>
      <c r="O37" s="1" t="str">
        <f t="shared" ca="1" si="0"/>
        <v>,1</v>
      </c>
      <c r="P37" s="1" t="str">
        <f t="shared" ca="1" si="1"/>
        <v>,0</v>
      </c>
      <c r="Q37" s="23">
        <f t="shared" si="6"/>
        <v>115200</v>
      </c>
      <c r="R37" s="1" t="str">
        <f t="shared" ca="1" si="2"/>
        <v>F2</v>
      </c>
      <c r="S37" s="23">
        <f t="shared" si="3"/>
        <v>19200</v>
      </c>
    </row>
    <row r="38" spans="2:19" x14ac:dyDescent="0.3">
      <c r="B38" s="8" t="s">
        <v>61</v>
      </c>
      <c r="C38" s="11">
        <v>2010</v>
      </c>
      <c r="D38" s="10"/>
      <c r="E38" s="13">
        <v>137250</v>
      </c>
      <c r="F38" s="30"/>
      <c r="G38" s="29">
        <v>94000</v>
      </c>
      <c r="H38" s="26"/>
      <c r="I38" s="31"/>
      <c r="M38" s="1">
        <f t="shared" si="4"/>
        <v>-2010</v>
      </c>
      <c r="N38" s="1">
        <f t="shared" si="5"/>
        <v>-68.28358208955224</v>
      </c>
      <c r="O38" s="1" t="str">
        <f t="shared" ref="O38:O69" ca="1" si="7">CELL("formát",F38)</f>
        <v>,1</v>
      </c>
      <c r="P38" s="1" t="str">
        <f t="shared" ref="P38:P69" ca="1" si="8">CELL("formát",G38)</f>
        <v>,0</v>
      </c>
      <c r="Q38" s="23">
        <f t="shared" si="6"/>
        <v>112800</v>
      </c>
      <c r="R38" s="1" t="str">
        <f t="shared" ref="R38:R69" ca="1" si="9">CELL("formát",H38)</f>
        <v>F2</v>
      </c>
      <c r="S38" s="23">
        <f t="shared" ref="S38:S69" si="10">Q38-G38</f>
        <v>18800</v>
      </c>
    </row>
    <row r="39" spans="2:19" x14ac:dyDescent="0.3">
      <c r="B39" s="8" t="s">
        <v>62</v>
      </c>
      <c r="C39" s="11">
        <v>1988</v>
      </c>
      <c r="D39" s="10"/>
      <c r="E39" s="13">
        <v>24500</v>
      </c>
      <c r="F39" s="30"/>
      <c r="G39" s="29">
        <v>31000</v>
      </c>
      <c r="H39" s="26"/>
      <c r="I39" s="31"/>
      <c r="M39" s="1">
        <f t="shared" si="4"/>
        <v>-1988</v>
      </c>
      <c r="N39" s="1">
        <f t="shared" si="5"/>
        <v>-12.32394366197183</v>
      </c>
      <c r="O39" s="1" t="str">
        <f t="shared" ca="1" si="7"/>
        <v>,1</v>
      </c>
      <c r="P39" s="1" t="str">
        <f t="shared" ca="1" si="8"/>
        <v>,0</v>
      </c>
      <c r="Q39" s="23">
        <f t="shared" si="6"/>
        <v>37200</v>
      </c>
      <c r="R39" s="1" t="str">
        <f t="shared" ca="1" si="9"/>
        <v>F2</v>
      </c>
      <c r="S39" s="23">
        <f t="shared" si="10"/>
        <v>6200</v>
      </c>
    </row>
    <row r="40" spans="2:19" x14ac:dyDescent="0.3">
      <c r="B40" s="8" t="s">
        <v>63</v>
      </c>
      <c r="C40" s="11">
        <v>2005</v>
      </c>
      <c r="D40" s="10"/>
      <c r="E40" s="13">
        <v>192200</v>
      </c>
      <c r="F40" s="30"/>
      <c r="G40" s="29">
        <v>8000</v>
      </c>
      <c r="H40" s="26"/>
      <c r="I40" s="31"/>
      <c r="M40" s="1">
        <f t="shared" si="4"/>
        <v>-2005</v>
      </c>
      <c r="N40" s="1">
        <f t="shared" si="5"/>
        <v>-95.860349127182047</v>
      </c>
      <c r="O40" s="1" t="str">
        <f t="shared" ca="1" si="7"/>
        <v>,1</v>
      </c>
      <c r="P40" s="1" t="str">
        <f t="shared" ca="1" si="8"/>
        <v>,0</v>
      </c>
      <c r="Q40" s="23">
        <f t="shared" si="6"/>
        <v>9600</v>
      </c>
      <c r="R40" s="1" t="str">
        <f t="shared" ca="1" si="9"/>
        <v>F2</v>
      </c>
      <c r="S40" s="23">
        <f t="shared" si="10"/>
        <v>1600</v>
      </c>
    </row>
    <row r="41" spans="2:19" x14ac:dyDescent="0.3">
      <c r="B41" s="8" t="s">
        <v>64</v>
      </c>
      <c r="C41" s="11">
        <v>2004</v>
      </c>
      <c r="D41" s="10"/>
      <c r="E41" s="13">
        <v>214960</v>
      </c>
      <c r="F41" s="30"/>
      <c r="G41" s="29">
        <v>68000</v>
      </c>
      <c r="H41" s="26"/>
      <c r="I41" s="31"/>
      <c r="M41" s="1">
        <f t="shared" si="4"/>
        <v>-2004</v>
      </c>
      <c r="N41" s="1">
        <f t="shared" si="5"/>
        <v>-107.26546906187625</v>
      </c>
      <c r="O41" s="1" t="str">
        <f t="shared" ca="1" si="7"/>
        <v>,1</v>
      </c>
      <c r="P41" s="1" t="str">
        <f t="shared" ca="1" si="8"/>
        <v>,0</v>
      </c>
      <c r="Q41" s="23">
        <f t="shared" si="6"/>
        <v>81600</v>
      </c>
      <c r="R41" s="1" t="str">
        <f t="shared" ca="1" si="9"/>
        <v>F2</v>
      </c>
      <c r="S41" s="23">
        <f t="shared" si="10"/>
        <v>13600</v>
      </c>
    </row>
    <row r="42" spans="2:19" x14ac:dyDescent="0.3">
      <c r="B42" s="8" t="s">
        <v>65</v>
      </c>
      <c r="C42" s="11">
        <v>2007</v>
      </c>
      <c r="D42" s="10"/>
      <c r="E42" s="13">
        <v>199750</v>
      </c>
      <c r="F42" s="30"/>
      <c r="G42" s="29">
        <v>79000</v>
      </c>
      <c r="H42" s="26"/>
      <c r="I42" s="31"/>
      <c r="M42" s="1">
        <f t="shared" si="4"/>
        <v>-2007</v>
      </c>
      <c r="N42" s="1">
        <f t="shared" si="5"/>
        <v>-99.526656701544596</v>
      </c>
      <c r="O42" s="1" t="str">
        <f t="shared" ca="1" si="7"/>
        <v>,1</v>
      </c>
      <c r="P42" s="1" t="str">
        <f t="shared" ca="1" si="8"/>
        <v>,0</v>
      </c>
      <c r="Q42" s="23">
        <f t="shared" si="6"/>
        <v>94800</v>
      </c>
      <c r="R42" s="1" t="str">
        <f t="shared" ca="1" si="9"/>
        <v>F2</v>
      </c>
      <c r="S42" s="23">
        <f t="shared" si="10"/>
        <v>15800</v>
      </c>
    </row>
    <row r="43" spans="2:19" x14ac:dyDescent="0.3">
      <c r="B43" s="8" t="s">
        <v>66</v>
      </c>
      <c r="C43" s="11">
        <v>2012</v>
      </c>
      <c r="D43" s="10"/>
      <c r="E43" s="13">
        <v>271800</v>
      </c>
      <c r="F43" s="30"/>
      <c r="G43" s="29">
        <v>175000</v>
      </c>
      <c r="H43" s="26"/>
      <c r="I43" s="31"/>
      <c r="M43" s="1">
        <f t="shared" si="4"/>
        <v>-2012</v>
      </c>
      <c r="N43" s="1">
        <f t="shared" si="5"/>
        <v>-135.08946322067595</v>
      </c>
      <c r="O43" s="1" t="str">
        <f t="shared" ca="1" si="7"/>
        <v>,1</v>
      </c>
      <c r="P43" s="1" t="str">
        <f t="shared" ca="1" si="8"/>
        <v>,0</v>
      </c>
      <c r="Q43" s="23">
        <f t="shared" si="6"/>
        <v>210000</v>
      </c>
      <c r="R43" s="1" t="str">
        <f t="shared" ca="1" si="9"/>
        <v>F2</v>
      </c>
      <c r="S43" s="23">
        <f t="shared" si="10"/>
        <v>35000</v>
      </c>
    </row>
    <row r="44" spans="2:19" x14ac:dyDescent="0.3">
      <c r="B44" s="8" t="s">
        <v>67</v>
      </c>
      <c r="C44" s="11">
        <v>2005</v>
      </c>
      <c r="D44" s="10"/>
      <c r="E44" s="13">
        <v>290860</v>
      </c>
      <c r="F44" s="30"/>
      <c r="G44" s="29">
        <v>159000</v>
      </c>
      <c r="H44" s="26"/>
      <c r="I44" s="31"/>
      <c r="M44" s="1">
        <f t="shared" si="4"/>
        <v>-2005</v>
      </c>
      <c r="N44" s="1">
        <f t="shared" si="5"/>
        <v>-145.06733167082294</v>
      </c>
      <c r="O44" s="1" t="str">
        <f t="shared" ca="1" si="7"/>
        <v>,1</v>
      </c>
      <c r="P44" s="1" t="str">
        <f t="shared" ca="1" si="8"/>
        <v>,0</v>
      </c>
      <c r="Q44" s="23">
        <f t="shared" si="6"/>
        <v>190800</v>
      </c>
      <c r="R44" s="1" t="str">
        <f t="shared" ca="1" si="9"/>
        <v>F2</v>
      </c>
      <c r="S44" s="23">
        <f t="shared" si="10"/>
        <v>31800</v>
      </c>
    </row>
    <row r="45" spans="2:19" x14ac:dyDescent="0.3">
      <c r="B45" s="8" t="s">
        <v>68</v>
      </c>
      <c r="C45" s="11">
        <v>2009</v>
      </c>
      <c r="D45" s="10"/>
      <c r="E45" s="13">
        <v>125850</v>
      </c>
      <c r="F45" s="30"/>
      <c r="G45" s="29">
        <v>143000</v>
      </c>
      <c r="H45" s="26"/>
      <c r="I45" s="31"/>
      <c r="M45" s="1">
        <f t="shared" si="4"/>
        <v>-2009</v>
      </c>
      <c r="N45" s="1">
        <f t="shared" si="5"/>
        <v>-62.643106022896966</v>
      </c>
      <c r="O45" s="1" t="str">
        <f t="shared" ca="1" si="7"/>
        <v>,1</v>
      </c>
      <c r="P45" s="1" t="str">
        <f t="shared" ca="1" si="8"/>
        <v>,0</v>
      </c>
      <c r="Q45" s="23">
        <f t="shared" si="6"/>
        <v>171600</v>
      </c>
      <c r="R45" s="1" t="str">
        <f t="shared" ca="1" si="9"/>
        <v>F2</v>
      </c>
      <c r="S45" s="23">
        <f t="shared" si="10"/>
        <v>28600</v>
      </c>
    </row>
    <row r="46" spans="2:19" x14ac:dyDescent="0.3">
      <c r="B46" s="8" t="s">
        <v>69</v>
      </c>
      <c r="C46" s="11">
        <v>2008</v>
      </c>
      <c r="D46" s="10"/>
      <c r="E46" s="13">
        <v>147100</v>
      </c>
      <c r="F46" s="30"/>
      <c r="G46" s="29">
        <v>95000</v>
      </c>
      <c r="H46" s="26"/>
      <c r="I46" s="31"/>
      <c r="M46" s="1">
        <f t="shared" si="4"/>
        <v>-2008</v>
      </c>
      <c r="N46" s="1">
        <f t="shared" si="5"/>
        <v>-73.256972111553779</v>
      </c>
      <c r="O46" s="1" t="str">
        <f t="shared" ca="1" si="7"/>
        <v>,1</v>
      </c>
      <c r="P46" s="1" t="str">
        <f t="shared" ca="1" si="8"/>
        <v>,0</v>
      </c>
      <c r="Q46" s="23">
        <f t="shared" si="6"/>
        <v>114000</v>
      </c>
      <c r="R46" s="1" t="str">
        <f t="shared" ca="1" si="9"/>
        <v>F2</v>
      </c>
      <c r="S46" s="23">
        <f t="shared" si="10"/>
        <v>19000</v>
      </c>
    </row>
    <row r="47" spans="2:19" x14ac:dyDescent="0.3">
      <c r="B47" s="8" t="s">
        <v>70</v>
      </c>
      <c r="C47" s="11">
        <v>2006</v>
      </c>
      <c r="D47" s="10"/>
      <c r="E47" s="13">
        <v>177100</v>
      </c>
      <c r="F47" s="30"/>
      <c r="G47" s="29">
        <v>63000</v>
      </c>
      <c r="H47" s="26"/>
      <c r="I47" s="31"/>
      <c r="M47" s="1">
        <f t="shared" si="4"/>
        <v>-2006</v>
      </c>
      <c r="N47" s="1">
        <f t="shared" si="5"/>
        <v>-88.285144566301099</v>
      </c>
      <c r="O47" s="1" t="str">
        <f t="shared" ca="1" si="7"/>
        <v>,1</v>
      </c>
      <c r="P47" s="1" t="str">
        <f t="shared" ca="1" si="8"/>
        <v>,0</v>
      </c>
      <c r="Q47" s="23">
        <f t="shared" si="6"/>
        <v>75600</v>
      </c>
      <c r="R47" s="1" t="str">
        <f t="shared" ca="1" si="9"/>
        <v>F2</v>
      </c>
      <c r="S47" s="23">
        <f t="shared" si="10"/>
        <v>12600</v>
      </c>
    </row>
    <row r="48" spans="2:19" x14ac:dyDescent="0.3">
      <c r="B48" s="8" t="s">
        <v>71</v>
      </c>
      <c r="C48" s="11">
        <v>2005</v>
      </c>
      <c r="D48" s="10"/>
      <c r="E48" s="13">
        <v>198400</v>
      </c>
      <c r="F48" s="30"/>
      <c r="G48" s="29">
        <v>42000</v>
      </c>
      <c r="H48" s="26"/>
      <c r="I48" s="31"/>
      <c r="M48" s="1">
        <f t="shared" si="4"/>
        <v>-2005</v>
      </c>
      <c r="N48" s="1">
        <f t="shared" si="5"/>
        <v>-98.952618453865341</v>
      </c>
      <c r="O48" s="1" t="str">
        <f t="shared" ca="1" si="7"/>
        <v>,1</v>
      </c>
      <c r="P48" s="1" t="str">
        <f t="shared" ca="1" si="8"/>
        <v>,0</v>
      </c>
      <c r="Q48" s="23">
        <f t="shared" si="6"/>
        <v>50400</v>
      </c>
      <c r="R48" s="1" t="str">
        <f t="shared" ca="1" si="9"/>
        <v>F2</v>
      </c>
      <c r="S48" s="23">
        <f t="shared" si="10"/>
        <v>8400</v>
      </c>
    </row>
    <row r="49" spans="2:19" x14ac:dyDescent="0.3">
      <c r="B49" s="8" t="s">
        <v>72</v>
      </c>
      <c r="C49" s="11">
        <v>2006</v>
      </c>
      <c r="D49" s="10"/>
      <c r="E49" s="13">
        <v>176540</v>
      </c>
      <c r="F49" s="30"/>
      <c r="G49" s="29">
        <v>60000</v>
      </c>
      <c r="H49" s="26"/>
      <c r="I49" s="31"/>
      <c r="M49" s="1">
        <f t="shared" si="4"/>
        <v>-2006</v>
      </c>
      <c r="N49" s="1">
        <f t="shared" si="5"/>
        <v>-88.00598205383848</v>
      </c>
      <c r="O49" s="1" t="str">
        <f t="shared" ca="1" si="7"/>
        <v>,1</v>
      </c>
      <c r="P49" s="1" t="str">
        <f t="shared" ca="1" si="8"/>
        <v>,0</v>
      </c>
      <c r="Q49" s="23">
        <f t="shared" si="6"/>
        <v>72000</v>
      </c>
      <c r="R49" s="1" t="str">
        <f t="shared" ca="1" si="9"/>
        <v>F2</v>
      </c>
      <c r="S49" s="23">
        <f t="shared" si="10"/>
        <v>12000</v>
      </c>
    </row>
    <row r="50" spans="2:19" x14ac:dyDescent="0.3">
      <c r="B50" s="8" t="s">
        <v>73</v>
      </c>
      <c r="C50" s="11">
        <v>2011</v>
      </c>
      <c r="D50" s="10"/>
      <c r="E50" s="13">
        <v>163600</v>
      </c>
      <c r="F50" s="30"/>
      <c r="G50" s="29">
        <v>103000</v>
      </c>
      <c r="H50" s="26"/>
      <c r="I50" s="31"/>
      <c r="M50" s="1">
        <f t="shared" si="4"/>
        <v>-2011</v>
      </c>
      <c r="N50" s="1">
        <f t="shared" si="5"/>
        <v>-81.352560914967682</v>
      </c>
      <c r="O50" s="1" t="str">
        <f t="shared" ca="1" si="7"/>
        <v>,1</v>
      </c>
      <c r="P50" s="1" t="str">
        <f t="shared" ca="1" si="8"/>
        <v>,0</v>
      </c>
      <c r="Q50" s="23">
        <f t="shared" si="6"/>
        <v>123600</v>
      </c>
      <c r="R50" s="1" t="str">
        <f t="shared" ca="1" si="9"/>
        <v>F2</v>
      </c>
      <c r="S50" s="23">
        <f t="shared" si="10"/>
        <v>20600</v>
      </c>
    </row>
    <row r="51" spans="2:19" x14ac:dyDescent="0.3">
      <c r="B51" s="8" t="s">
        <v>74</v>
      </c>
      <c r="C51" s="11">
        <v>2009</v>
      </c>
      <c r="D51" s="10"/>
      <c r="E51" s="13">
        <v>310100</v>
      </c>
      <c r="F51" s="30"/>
      <c r="G51" s="29">
        <v>40000</v>
      </c>
      <c r="H51" s="26"/>
      <c r="I51" s="31"/>
      <c r="M51" s="1">
        <f t="shared" si="4"/>
        <v>-2009</v>
      </c>
      <c r="N51" s="1">
        <f t="shared" si="5"/>
        <v>-154.35540069686411</v>
      </c>
      <c r="O51" s="1" t="str">
        <f t="shared" ca="1" si="7"/>
        <v>,1</v>
      </c>
      <c r="P51" s="1" t="str">
        <f t="shared" ca="1" si="8"/>
        <v>,0</v>
      </c>
      <c r="Q51" s="23">
        <f t="shared" si="6"/>
        <v>48000</v>
      </c>
      <c r="R51" s="1" t="str">
        <f t="shared" ca="1" si="9"/>
        <v>F2</v>
      </c>
      <c r="S51" s="23">
        <f t="shared" si="10"/>
        <v>8000</v>
      </c>
    </row>
    <row r="52" spans="2:19" x14ac:dyDescent="0.3">
      <c r="B52" s="8" t="s">
        <v>75</v>
      </c>
      <c r="C52" s="11">
        <v>1985</v>
      </c>
      <c r="D52" s="10"/>
      <c r="E52" s="13">
        <v>151700</v>
      </c>
      <c r="F52" s="30"/>
      <c r="G52" s="29">
        <v>31000</v>
      </c>
      <c r="H52" s="26"/>
      <c r="I52" s="31"/>
      <c r="M52" s="1">
        <f t="shared" si="4"/>
        <v>-1985</v>
      </c>
      <c r="N52" s="1">
        <f t="shared" si="5"/>
        <v>-76.423173803526453</v>
      </c>
      <c r="O52" s="1" t="str">
        <f t="shared" ca="1" si="7"/>
        <v>,1</v>
      </c>
      <c r="P52" s="1" t="str">
        <f t="shared" ca="1" si="8"/>
        <v>,0</v>
      </c>
      <c r="Q52" s="23">
        <f t="shared" si="6"/>
        <v>37200</v>
      </c>
      <c r="R52" s="1" t="str">
        <f t="shared" ca="1" si="9"/>
        <v>F2</v>
      </c>
      <c r="S52" s="23">
        <f t="shared" si="10"/>
        <v>6200</v>
      </c>
    </row>
    <row r="53" spans="2:19" x14ac:dyDescent="0.3">
      <c r="B53" s="8" t="s">
        <v>76</v>
      </c>
      <c r="C53" s="11">
        <v>2006</v>
      </c>
      <c r="D53" s="10"/>
      <c r="E53" s="13">
        <v>121100</v>
      </c>
      <c r="F53" s="30"/>
      <c r="G53" s="29">
        <v>47000</v>
      </c>
      <c r="H53" s="26"/>
      <c r="I53" s="31"/>
      <c r="M53" s="1">
        <f t="shared" si="4"/>
        <v>-2006</v>
      </c>
      <c r="N53" s="1">
        <f t="shared" si="5"/>
        <v>-60.368893320039881</v>
      </c>
      <c r="O53" s="1" t="str">
        <f t="shared" ca="1" si="7"/>
        <v>,1</v>
      </c>
      <c r="P53" s="1" t="str">
        <f t="shared" ca="1" si="8"/>
        <v>,0</v>
      </c>
      <c r="Q53" s="23">
        <f t="shared" si="6"/>
        <v>56400</v>
      </c>
      <c r="R53" s="1" t="str">
        <f t="shared" ca="1" si="9"/>
        <v>F2</v>
      </c>
      <c r="S53" s="23">
        <f t="shared" si="10"/>
        <v>9400</v>
      </c>
    </row>
    <row r="54" spans="2:19" x14ac:dyDescent="0.3">
      <c r="B54" s="8" t="s">
        <v>77</v>
      </c>
      <c r="C54" s="11">
        <v>2008</v>
      </c>
      <c r="D54" s="10"/>
      <c r="E54" s="13">
        <v>208100</v>
      </c>
      <c r="F54" s="30"/>
      <c r="G54" s="29">
        <v>76000</v>
      </c>
      <c r="H54" s="26"/>
      <c r="I54" s="31"/>
      <c r="M54" s="1">
        <f t="shared" si="4"/>
        <v>-2008</v>
      </c>
      <c r="N54" s="1">
        <f t="shared" si="5"/>
        <v>-103.63545816733068</v>
      </c>
      <c r="O54" s="1" t="str">
        <f t="shared" ca="1" si="7"/>
        <v>,1</v>
      </c>
      <c r="P54" s="1" t="str">
        <f t="shared" ca="1" si="8"/>
        <v>,0</v>
      </c>
      <c r="Q54" s="23">
        <f t="shared" si="6"/>
        <v>91200</v>
      </c>
      <c r="R54" s="1" t="str">
        <f t="shared" ca="1" si="9"/>
        <v>F2</v>
      </c>
      <c r="S54" s="23">
        <f t="shared" si="10"/>
        <v>15200</v>
      </c>
    </row>
    <row r="55" spans="2:19" x14ac:dyDescent="0.3">
      <c r="B55" s="8" t="s">
        <v>78</v>
      </c>
      <c r="C55" s="11">
        <v>2008</v>
      </c>
      <c r="D55" s="10"/>
      <c r="E55" s="13">
        <v>199600</v>
      </c>
      <c r="F55" s="30"/>
      <c r="G55" s="29">
        <v>79000</v>
      </c>
      <c r="H55" s="26"/>
      <c r="I55" s="31"/>
      <c r="M55" s="1">
        <f t="shared" si="4"/>
        <v>-2008</v>
      </c>
      <c r="N55" s="1">
        <f t="shared" si="5"/>
        <v>-99.402390438247011</v>
      </c>
      <c r="O55" s="1" t="str">
        <f t="shared" ca="1" si="7"/>
        <v>,1</v>
      </c>
      <c r="P55" s="1" t="str">
        <f t="shared" ca="1" si="8"/>
        <v>,0</v>
      </c>
      <c r="Q55" s="23">
        <f t="shared" si="6"/>
        <v>94800</v>
      </c>
      <c r="R55" s="1" t="str">
        <f t="shared" ca="1" si="9"/>
        <v>F2</v>
      </c>
      <c r="S55" s="23">
        <f t="shared" si="10"/>
        <v>15800</v>
      </c>
    </row>
    <row r="56" spans="2:19" x14ac:dyDescent="0.3">
      <c r="B56" s="8" t="s">
        <v>79</v>
      </c>
      <c r="C56" s="11">
        <v>1991</v>
      </c>
      <c r="D56" s="10"/>
      <c r="E56" s="13">
        <v>61740</v>
      </c>
      <c r="F56" s="30"/>
      <c r="G56" s="29">
        <v>31000</v>
      </c>
      <c r="H56" s="26"/>
      <c r="I56" s="31"/>
      <c r="M56" s="1">
        <f t="shared" si="4"/>
        <v>-1991</v>
      </c>
      <c r="N56" s="1">
        <f t="shared" si="5"/>
        <v>-31.0095429432446</v>
      </c>
      <c r="O56" s="1" t="str">
        <f t="shared" ca="1" si="7"/>
        <v>,1</v>
      </c>
      <c r="P56" s="1" t="str">
        <f t="shared" ca="1" si="8"/>
        <v>,0</v>
      </c>
      <c r="Q56" s="23">
        <f t="shared" si="6"/>
        <v>37200</v>
      </c>
      <c r="R56" s="1" t="str">
        <f t="shared" ca="1" si="9"/>
        <v>F2</v>
      </c>
      <c r="S56" s="23">
        <f t="shared" si="10"/>
        <v>6200</v>
      </c>
    </row>
    <row r="57" spans="2:19" x14ac:dyDescent="0.3">
      <c r="B57" s="8" t="s">
        <v>80</v>
      </c>
      <c r="C57" s="11">
        <v>2010</v>
      </c>
      <c r="D57" s="10"/>
      <c r="E57" s="13">
        <v>182000</v>
      </c>
      <c r="F57" s="30"/>
      <c r="G57" s="29">
        <v>31000</v>
      </c>
      <c r="H57" s="26"/>
      <c r="I57" s="31"/>
      <c r="M57" s="1">
        <f t="shared" si="4"/>
        <v>-2010</v>
      </c>
      <c r="N57" s="1">
        <f t="shared" si="5"/>
        <v>-90.547263681592042</v>
      </c>
      <c r="O57" s="1" t="str">
        <f t="shared" ca="1" si="7"/>
        <v>,1</v>
      </c>
      <c r="P57" s="1" t="str">
        <f t="shared" ca="1" si="8"/>
        <v>,0</v>
      </c>
      <c r="Q57" s="23">
        <f t="shared" si="6"/>
        <v>37200</v>
      </c>
      <c r="R57" s="1" t="str">
        <f t="shared" ca="1" si="9"/>
        <v>F2</v>
      </c>
      <c r="S57" s="23">
        <f t="shared" si="10"/>
        <v>6200</v>
      </c>
    </row>
    <row r="58" spans="2:19" x14ac:dyDescent="0.3">
      <c r="B58" s="8" t="s">
        <v>81</v>
      </c>
      <c r="C58" s="11">
        <v>2004</v>
      </c>
      <c r="D58" s="10"/>
      <c r="E58" s="13">
        <v>207500</v>
      </c>
      <c r="F58" s="30"/>
      <c r="G58" s="29">
        <v>74000</v>
      </c>
      <c r="H58" s="26"/>
      <c r="I58" s="31"/>
      <c r="M58" s="1">
        <f t="shared" si="4"/>
        <v>-2004</v>
      </c>
      <c r="N58" s="1">
        <f t="shared" si="5"/>
        <v>-103.54291417165669</v>
      </c>
      <c r="O58" s="1" t="str">
        <f t="shared" ca="1" si="7"/>
        <v>,1</v>
      </c>
      <c r="P58" s="1" t="str">
        <f t="shared" ca="1" si="8"/>
        <v>,0</v>
      </c>
      <c r="Q58" s="23">
        <f t="shared" si="6"/>
        <v>88800</v>
      </c>
      <c r="R58" s="1" t="str">
        <f t="shared" ca="1" si="9"/>
        <v>F2</v>
      </c>
      <c r="S58" s="23">
        <f t="shared" si="10"/>
        <v>14800</v>
      </c>
    </row>
    <row r="59" spans="2:19" x14ac:dyDescent="0.3">
      <c r="B59" s="8" t="s">
        <v>82</v>
      </c>
      <c r="C59" s="11">
        <v>2008</v>
      </c>
      <c r="D59" s="10"/>
      <c r="E59" s="13">
        <v>144200</v>
      </c>
      <c r="F59" s="30"/>
      <c r="G59" s="29">
        <v>79000</v>
      </c>
      <c r="H59" s="26"/>
      <c r="I59" s="31"/>
      <c r="M59" s="1">
        <f t="shared" si="4"/>
        <v>-2008</v>
      </c>
      <c r="N59" s="1">
        <f t="shared" si="5"/>
        <v>-71.812749003984067</v>
      </c>
      <c r="O59" s="1" t="str">
        <f t="shared" ca="1" si="7"/>
        <v>,1</v>
      </c>
      <c r="P59" s="1" t="str">
        <f t="shared" ca="1" si="8"/>
        <v>,0</v>
      </c>
      <c r="Q59" s="23">
        <f t="shared" si="6"/>
        <v>94800</v>
      </c>
      <c r="R59" s="1" t="str">
        <f t="shared" ca="1" si="9"/>
        <v>F2</v>
      </c>
      <c r="S59" s="23">
        <f t="shared" si="10"/>
        <v>15800</v>
      </c>
    </row>
    <row r="60" spans="2:19" x14ac:dyDescent="0.3">
      <c r="B60" s="8" t="s">
        <v>83</v>
      </c>
      <c r="C60" s="11">
        <v>2009</v>
      </c>
      <c r="D60" s="10"/>
      <c r="E60" s="13">
        <v>196100</v>
      </c>
      <c r="F60" s="30"/>
      <c r="G60" s="29">
        <v>79000</v>
      </c>
      <c r="H60" s="26"/>
      <c r="I60" s="31"/>
      <c r="M60" s="1">
        <f t="shared" si="4"/>
        <v>-2009</v>
      </c>
      <c r="N60" s="1">
        <f t="shared" si="5"/>
        <v>-97.610751617720254</v>
      </c>
      <c r="O60" s="1" t="str">
        <f t="shared" ca="1" si="7"/>
        <v>,1</v>
      </c>
      <c r="P60" s="1" t="str">
        <f t="shared" ca="1" si="8"/>
        <v>,0</v>
      </c>
      <c r="Q60" s="23">
        <f t="shared" si="6"/>
        <v>94800</v>
      </c>
      <c r="R60" s="1" t="str">
        <f t="shared" ca="1" si="9"/>
        <v>F2</v>
      </c>
      <c r="S60" s="23">
        <f t="shared" si="10"/>
        <v>15800</v>
      </c>
    </row>
    <row r="61" spans="2:19" x14ac:dyDescent="0.3">
      <c r="B61" s="8" t="s">
        <v>84</v>
      </c>
      <c r="C61" s="11">
        <v>2007</v>
      </c>
      <c r="D61" s="10"/>
      <c r="E61" s="13">
        <v>274279</v>
      </c>
      <c r="F61" s="30"/>
      <c r="G61" s="29">
        <v>46000</v>
      </c>
      <c r="H61" s="26"/>
      <c r="I61" s="31"/>
      <c r="M61" s="1">
        <f t="shared" si="4"/>
        <v>-2007</v>
      </c>
      <c r="N61" s="1">
        <f t="shared" si="5"/>
        <v>-136.66118584952665</v>
      </c>
      <c r="O61" s="1" t="str">
        <f t="shared" ca="1" si="7"/>
        <v>,1</v>
      </c>
      <c r="P61" s="1" t="str">
        <f t="shared" ca="1" si="8"/>
        <v>,0</v>
      </c>
      <c r="Q61" s="23">
        <f t="shared" si="6"/>
        <v>55200</v>
      </c>
      <c r="R61" s="1" t="str">
        <f t="shared" ca="1" si="9"/>
        <v>F2</v>
      </c>
      <c r="S61" s="23">
        <f t="shared" si="10"/>
        <v>9200</v>
      </c>
    </row>
    <row r="62" spans="2:19" x14ac:dyDescent="0.3">
      <c r="B62" s="8" t="s">
        <v>85</v>
      </c>
      <c r="C62" s="11">
        <v>2005</v>
      </c>
      <c r="D62" s="10"/>
      <c r="E62" s="13">
        <v>288000</v>
      </c>
      <c r="F62" s="30"/>
      <c r="G62" s="29">
        <v>47000</v>
      </c>
      <c r="H62" s="26"/>
      <c r="I62" s="31"/>
      <c r="M62" s="1">
        <f t="shared" si="4"/>
        <v>-2005</v>
      </c>
      <c r="N62" s="1">
        <f t="shared" si="5"/>
        <v>-143.64089775561098</v>
      </c>
      <c r="O62" s="1" t="str">
        <f t="shared" ca="1" si="7"/>
        <v>,1</v>
      </c>
      <c r="P62" s="1" t="str">
        <f t="shared" ca="1" si="8"/>
        <v>,0</v>
      </c>
      <c r="Q62" s="23">
        <f t="shared" si="6"/>
        <v>56400</v>
      </c>
      <c r="R62" s="1" t="str">
        <f t="shared" ca="1" si="9"/>
        <v>F2</v>
      </c>
      <c r="S62" s="23">
        <f t="shared" si="10"/>
        <v>9400</v>
      </c>
    </row>
    <row r="63" spans="2:19" x14ac:dyDescent="0.3">
      <c r="B63" s="8" t="s">
        <v>86</v>
      </c>
      <c r="C63" s="11">
        <v>1990</v>
      </c>
      <c r="D63" s="10"/>
      <c r="E63" s="13">
        <v>27100</v>
      </c>
      <c r="F63" s="30"/>
      <c r="G63" s="29">
        <v>39000</v>
      </c>
      <c r="H63" s="26"/>
      <c r="I63" s="31"/>
      <c r="M63" s="1">
        <f t="shared" si="4"/>
        <v>-1990</v>
      </c>
      <c r="N63" s="1">
        <f t="shared" si="5"/>
        <v>-13.618090452261306</v>
      </c>
      <c r="O63" s="1" t="str">
        <f t="shared" ca="1" si="7"/>
        <v>,1</v>
      </c>
      <c r="P63" s="1" t="str">
        <f t="shared" ca="1" si="8"/>
        <v>,0</v>
      </c>
      <c r="Q63" s="23">
        <f t="shared" si="6"/>
        <v>46800</v>
      </c>
      <c r="R63" s="1" t="str">
        <f t="shared" ca="1" si="9"/>
        <v>F2</v>
      </c>
      <c r="S63" s="23">
        <f t="shared" si="10"/>
        <v>7800</v>
      </c>
    </row>
    <row r="64" spans="2:19" x14ac:dyDescent="0.3">
      <c r="B64" s="8" t="s">
        <v>87</v>
      </c>
      <c r="C64" s="11">
        <v>1998</v>
      </c>
      <c r="D64" s="10"/>
      <c r="E64" s="13">
        <v>204360</v>
      </c>
      <c r="F64" s="30"/>
      <c r="G64" s="29">
        <v>18000</v>
      </c>
      <c r="H64" s="26"/>
      <c r="I64" s="31"/>
      <c r="M64" s="1">
        <f t="shared" si="4"/>
        <v>-1998</v>
      </c>
      <c r="N64" s="1">
        <f t="shared" si="5"/>
        <v>-102.28228228228228</v>
      </c>
      <c r="O64" s="1" t="str">
        <f t="shared" ca="1" si="7"/>
        <v>,1</v>
      </c>
      <c r="P64" s="1" t="str">
        <f t="shared" ca="1" si="8"/>
        <v>,0</v>
      </c>
      <c r="Q64" s="23">
        <f t="shared" si="6"/>
        <v>21600</v>
      </c>
      <c r="R64" s="1" t="str">
        <f t="shared" ca="1" si="9"/>
        <v>F2</v>
      </c>
      <c r="S64" s="23">
        <f t="shared" si="10"/>
        <v>3600</v>
      </c>
    </row>
    <row r="65" spans="2:19" x14ac:dyDescent="0.3">
      <c r="B65" s="8" t="s">
        <v>88</v>
      </c>
      <c r="C65" s="11">
        <v>1997</v>
      </c>
      <c r="D65" s="10"/>
      <c r="E65" s="13">
        <v>122000</v>
      </c>
      <c r="F65" s="30"/>
      <c r="G65" s="29">
        <v>18000</v>
      </c>
      <c r="H65" s="26"/>
      <c r="I65" s="31"/>
      <c r="M65" s="1">
        <f t="shared" si="4"/>
        <v>-1997</v>
      </c>
      <c r="N65" s="1">
        <f t="shared" si="5"/>
        <v>-61.091637456184273</v>
      </c>
      <c r="O65" s="1" t="str">
        <f t="shared" ca="1" si="7"/>
        <v>,1</v>
      </c>
      <c r="P65" s="1" t="str">
        <f t="shared" ca="1" si="8"/>
        <v>,0</v>
      </c>
      <c r="Q65" s="23">
        <f t="shared" si="6"/>
        <v>21600</v>
      </c>
      <c r="R65" s="1" t="str">
        <f t="shared" ca="1" si="9"/>
        <v>F2</v>
      </c>
      <c r="S65" s="23">
        <f t="shared" si="10"/>
        <v>3600</v>
      </c>
    </row>
    <row r="66" spans="2:19" x14ac:dyDescent="0.3">
      <c r="B66" s="8" t="s">
        <v>89</v>
      </c>
      <c r="C66" s="11">
        <v>1998</v>
      </c>
      <c r="D66" s="10"/>
      <c r="E66" s="13">
        <v>232800</v>
      </c>
      <c r="F66" s="30"/>
      <c r="G66" s="29">
        <v>18000</v>
      </c>
      <c r="H66" s="26"/>
      <c r="I66" s="31"/>
      <c r="M66" s="1">
        <f t="shared" si="4"/>
        <v>-1998</v>
      </c>
      <c r="N66" s="1">
        <f t="shared" si="5"/>
        <v>-116.51651651651652</v>
      </c>
      <c r="O66" s="1" t="str">
        <f t="shared" ca="1" si="7"/>
        <v>,1</v>
      </c>
      <c r="P66" s="1" t="str">
        <f t="shared" ca="1" si="8"/>
        <v>,0</v>
      </c>
      <c r="Q66" s="23">
        <f t="shared" si="6"/>
        <v>21600</v>
      </c>
      <c r="R66" s="1" t="str">
        <f t="shared" ca="1" si="9"/>
        <v>F2</v>
      </c>
      <c r="S66" s="23">
        <f t="shared" si="10"/>
        <v>3600</v>
      </c>
    </row>
    <row r="67" spans="2:19" x14ac:dyDescent="0.3">
      <c r="B67" s="8" t="s">
        <v>90</v>
      </c>
      <c r="C67" s="11">
        <v>2005</v>
      </c>
      <c r="D67" s="10"/>
      <c r="E67" s="13">
        <v>114350</v>
      </c>
      <c r="F67" s="30"/>
      <c r="G67" s="29">
        <v>63000</v>
      </c>
      <c r="H67" s="26"/>
      <c r="I67" s="31"/>
      <c r="M67" s="1">
        <f t="shared" si="4"/>
        <v>-2005</v>
      </c>
      <c r="N67" s="1">
        <f t="shared" si="5"/>
        <v>-57.032418952618457</v>
      </c>
      <c r="O67" s="1" t="str">
        <f t="shared" ca="1" si="7"/>
        <v>,1</v>
      </c>
      <c r="P67" s="1" t="str">
        <f t="shared" ca="1" si="8"/>
        <v>,0</v>
      </c>
      <c r="Q67" s="23">
        <f t="shared" si="6"/>
        <v>75600</v>
      </c>
      <c r="R67" s="1" t="str">
        <f t="shared" ca="1" si="9"/>
        <v>F2</v>
      </c>
      <c r="S67" s="23">
        <f t="shared" si="10"/>
        <v>12600</v>
      </c>
    </row>
    <row r="68" spans="2:19" x14ac:dyDescent="0.3">
      <c r="B68" s="8" t="s">
        <v>91</v>
      </c>
      <c r="C68" s="11">
        <v>2009</v>
      </c>
      <c r="D68" s="10"/>
      <c r="E68" s="13">
        <v>101750</v>
      </c>
      <c r="F68" s="30"/>
      <c r="G68" s="29">
        <v>102000</v>
      </c>
      <c r="H68" s="26"/>
      <c r="I68" s="31"/>
      <c r="M68" s="1">
        <f t="shared" si="4"/>
        <v>-2009</v>
      </c>
      <c r="N68" s="1">
        <f t="shared" si="5"/>
        <v>-50.647088103534095</v>
      </c>
      <c r="O68" s="1" t="str">
        <f t="shared" ca="1" si="7"/>
        <v>,1</v>
      </c>
      <c r="P68" s="1" t="str">
        <f t="shared" ca="1" si="8"/>
        <v>,0</v>
      </c>
      <c r="Q68" s="23">
        <f t="shared" si="6"/>
        <v>122400</v>
      </c>
      <c r="R68" s="1" t="str">
        <f t="shared" ca="1" si="9"/>
        <v>F2</v>
      </c>
      <c r="S68" s="23">
        <f t="shared" si="10"/>
        <v>20400</v>
      </c>
    </row>
    <row r="69" spans="2:19" x14ac:dyDescent="0.3">
      <c r="B69" s="8" t="s">
        <v>92</v>
      </c>
      <c r="C69" s="11">
        <v>2016</v>
      </c>
      <c r="D69" s="10"/>
      <c r="E69" s="13">
        <v>250300</v>
      </c>
      <c r="F69" s="30"/>
      <c r="G69" s="29">
        <v>263000</v>
      </c>
      <c r="H69" s="26"/>
      <c r="I69" s="31"/>
      <c r="M69" s="1">
        <f t="shared" si="4"/>
        <v>-2016</v>
      </c>
      <c r="N69" s="1">
        <f t="shared" si="5"/>
        <v>-124.15674603174604</v>
      </c>
      <c r="O69" s="1" t="str">
        <f t="shared" ca="1" si="7"/>
        <v>,1</v>
      </c>
      <c r="P69" s="1" t="str">
        <f t="shared" ca="1" si="8"/>
        <v>,0</v>
      </c>
      <c r="Q69" s="23">
        <f t="shared" si="6"/>
        <v>315600</v>
      </c>
      <c r="R69" s="1" t="str">
        <f t="shared" ca="1" si="9"/>
        <v>F2</v>
      </c>
      <c r="S69" s="23">
        <f t="shared" si="10"/>
        <v>52600</v>
      </c>
    </row>
    <row r="70" spans="2:19" x14ac:dyDescent="0.3">
      <c r="B70" s="8" t="s">
        <v>93</v>
      </c>
      <c r="C70" s="11">
        <v>2014</v>
      </c>
      <c r="D70" s="10"/>
      <c r="E70" s="13">
        <v>185600</v>
      </c>
      <c r="F70" s="30"/>
      <c r="G70" s="29">
        <v>316000</v>
      </c>
      <c r="H70" s="26"/>
      <c r="I70" s="31"/>
      <c r="M70" s="1">
        <f t="shared" si="4"/>
        <v>-2014</v>
      </c>
      <c r="N70" s="1">
        <f t="shared" si="5"/>
        <v>-92.154915590863951</v>
      </c>
      <c r="O70" s="1" t="str">
        <f t="shared" ref="O70:O89" ca="1" si="11">CELL("formát",F70)</f>
        <v>,1</v>
      </c>
      <c r="P70" s="1" t="str">
        <f t="shared" ref="P70:P89" ca="1" si="12">CELL("formát",G70)</f>
        <v>,0</v>
      </c>
      <c r="Q70" s="23">
        <f t="shared" si="6"/>
        <v>379200</v>
      </c>
      <c r="R70" s="1" t="str">
        <f t="shared" ref="R70:R89" ca="1" si="13">CELL("formát",H70)</f>
        <v>F2</v>
      </c>
      <c r="S70" s="23">
        <f t="shared" ref="S70:S89" si="14">Q70-G70</f>
        <v>63200</v>
      </c>
    </row>
    <row r="71" spans="2:19" x14ac:dyDescent="0.3">
      <c r="B71" s="8" t="s">
        <v>94</v>
      </c>
      <c r="C71" s="11">
        <v>2011</v>
      </c>
      <c r="D71" s="10"/>
      <c r="E71" s="13">
        <v>248050</v>
      </c>
      <c r="F71" s="30"/>
      <c r="G71" s="29">
        <v>159000</v>
      </c>
      <c r="H71" s="26"/>
      <c r="I71" s="31"/>
      <c r="M71" s="1">
        <f t="shared" ref="M71:M89" si="15">$C$3-C71</f>
        <v>-2011</v>
      </c>
      <c r="N71" s="1">
        <f t="shared" ref="N71:N89" si="16">E71/M71</f>
        <v>-123.34659373446047</v>
      </c>
      <c r="O71" s="1" t="str">
        <f t="shared" ca="1" si="11"/>
        <v>,1</v>
      </c>
      <c r="P71" s="1" t="str">
        <f t="shared" ca="1" si="12"/>
        <v>,0</v>
      </c>
      <c r="Q71" s="23">
        <f t="shared" ref="Q71:Q89" si="17">G71*1.2</f>
        <v>190800</v>
      </c>
      <c r="R71" s="1" t="str">
        <f t="shared" ca="1" si="13"/>
        <v>F2</v>
      </c>
      <c r="S71" s="23">
        <f t="shared" si="14"/>
        <v>31800</v>
      </c>
    </row>
    <row r="72" spans="2:19" x14ac:dyDescent="0.3">
      <c r="B72" s="8" t="s">
        <v>95</v>
      </c>
      <c r="C72" s="11">
        <v>2014</v>
      </c>
      <c r="D72" s="10"/>
      <c r="E72" s="13">
        <v>139250</v>
      </c>
      <c r="F72" s="30"/>
      <c r="G72" s="29">
        <v>102000</v>
      </c>
      <c r="H72" s="26"/>
      <c r="I72" s="31"/>
      <c r="M72" s="1">
        <f t="shared" si="15"/>
        <v>-2014</v>
      </c>
      <c r="N72" s="1">
        <f t="shared" si="16"/>
        <v>-69.141012909632579</v>
      </c>
      <c r="O72" s="1" t="str">
        <f t="shared" ca="1" si="11"/>
        <v>,1</v>
      </c>
      <c r="P72" s="1" t="str">
        <f t="shared" ca="1" si="12"/>
        <v>,0</v>
      </c>
      <c r="Q72" s="23">
        <f t="shared" si="17"/>
        <v>122400</v>
      </c>
      <c r="R72" s="1" t="str">
        <f t="shared" ca="1" si="13"/>
        <v>F2</v>
      </c>
      <c r="S72" s="23">
        <f t="shared" si="14"/>
        <v>20400</v>
      </c>
    </row>
    <row r="73" spans="2:19" x14ac:dyDescent="0.3">
      <c r="B73" s="8" t="s">
        <v>96</v>
      </c>
      <c r="C73" s="11">
        <v>2004</v>
      </c>
      <c r="D73" s="10"/>
      <c r="E73" s="13">
        <v>206300</v>
      </c>
      <c r="F73" s="30"/>
      <c r="G73" s="29">
        <v>79000</v>
      </c>
      <c r="H73" s="26"/>
      <c r="I73" s="31"/>
      <c r="M73" s="1">
        <f t="shared" si="15"/>
        <v>-2004</v>
      </c>
      <c r="N73" s="1">
        <f t="shared" si="16"/>
        <v>-102.9441117764471</v>
      </c>
      <c r="O73" s="1" t="str">
        <f t="shared" ca="1" si="11"/>
        <v>,1</v>
      </c>
      <c r="P73" s="1" t="str">
        <f t="shared" ca="1" si="12"/>
        <v>,0</v>
      </c>
      <c r="Q73" s="23">
        <f t="shared" si="17"/>
        <v>94800</v>
      </c>
      <c r="R73" s="1" t="str">
        <f t="shared" ca="1" si="13"/>
        <v>F2</v>
      </c>
      <c r="S73" s="23">
        <f t="shared" si="14"/>
        <v>15800</v>
      </c>
    </row>
    <row r="74" spans="2:19" x14ac:dyDescent="0.3">
      <c r="B74" s="8" t="s">
        <v>97</v>
      </c>
      <c r="C74" s="11">
        <v>2003</v>
      </c>
      <c r="D74" s="10"/>
      <c r="E74" s="13">
        <v>254000</v>
      </c>
      <c r="F74" s="30"/>
      <c r="G74" s="29">
        <v>175000</v>
      </c>
      <c r="H74" s="26"/>
      <c r="I74" s="31"/>
      <c r="M74" s="1">
        <f t="shared" si="15"/>
        <v>-2003</v>
      </c>
      <c r="N74" s="1">
        <f t="shared" si="16"/>
        <v>-126.80978532201698</v>
      </c>
      <c r="O74" s="1" t="str">
        <f t="shared" ca="1" si="11"/>
        <v>,1</v>
      </c>
      <c r="P74" s="1" t="str">
        <f t="shared" ca="1" si="12"/>
        <v>,0</v>
      </c>
      <c r="Q74" s="23">
        <f t="shared" si="17"/>
        <v>210000</v>
      </c>
      <c r="R74" s="1" t="str">
        <f t="shared" ca="1" si="13"/>
        <v>F2</v>
      </c>
      <c r="S74" s="23">
        <f t="shared" si="14"/>
        <v>35000</v>
      </c>
    </row>
    <row r="75" spans="2:19" x14ac:dyDescent="0.3">
      <c r="B75" s="8" t="s">
        <v>98</v>
      </c>
      <c r="C75" s="11">
        <v>2007</v>
      </c>
      <c r="D75" s="10"/>
      <c r="E75" s="13">
        <v>370600</v>
      </c>
      <c r="F75" s="30"/>
      <c r="G75" s="29">
        <v>87000</v>
      </c>
      <c r="H75" s="26"/>
      <c r="I75" s="31"/>
      <c r="M75" s="1">
        <f t="shared" si="15"/>
        <v>-2007</v>
      </c>
      <c r="N75" s="1">
        <f t="shared" si="16"/>
        <v>-184.6537120079721</v>
      </c>
      <c r="O75" s="1" t="str">
        <f t="shared" ca="1" si="11"/>
        <v>,1</v>
      </c>
      <c r="P75" s="1" t="str">
        <f t="shared" ca="1" si="12"/>
        <v>,0</v>
      </c>
      <c r="Q75" s="23">
        <f t="shared" si="17"/>
        <v>104400</v>
      </c>
      <c r="R75" s="1" t="str">
        <f t="shared" ca="1" si="13"/>
        <v>F2</v>
      </c>
      <c r="S75" s="23">
        <f t="shared" si="14"/>
        <v>17400</v>
      </c>
    </row>
    <row r="76" spans="2:19" x14ac:dyDescent="0.3">
      <c r="B76" s="8" t="s">
        <v>99</v>
      </c>
      <c r="C76" s="11">
        <v>2012</v>
      </c>
      <c r="D76" s="10"/>
      <c r="E76" s="13">
        <v>95810</v>
      </c>
      <c r="F76" s="30"/>
      <c r="G76" s="29">
        <v>142000</v>
      </c>
      <c r="H76" s="26"/>
      <c r="I76" s="31"/>
      <c r="M76" s="1">
        <f t="shared" si="15"/>
        <v>-2012</v>
      </c>
      <c r="N76" s="1">
        <f t="shared" si="16"/>
        <v>-47.619284294234589</v>
      </c>
      <c r="O76" s="1" t="str">
        <f t="shared" ca="1" si="11"/>
        <v>,1</v>
      </c>
      <c r="P76" s="1" t="str">
        <f t="shared" ca="1" si="12"/>
        <v>,0</v>
      </c>
      <c r="Q76" s="23">
        <f t="shared" si="17"/>
        <v>170400</v>
      </c>
      <c r="R76" s="1" t="str">
        <f t="shared" ca="1" si="13"/>
        <v>F2</v>
      </c>
      <c r="S76" s="23">
        <f t="shared" si="14"/>
        <v>28400</v>
      </c>
    </row>
    <row r="77" spans="2:19" x14ac:dyDescent="0.3">
      <c r="B77" s="8" t="s">
        <v>100</v>
      </c>
      <c r="C77" s="11">
        <v>2009</v>
      </c>
      <c r="D77" s="10"/>
      <c r="E77" s="13">
        <v>177100</v>
      </c>
      <c r="F77" s="30"/>
      <c r="G77" s="29">
        <v>111000</v>
      </c>
      <c r="H77" s="26"/>
      <c r="I77" s="31"/>
      <c r="M77" s="1">
        <f t="shared" si="15"/>
        <v>-2009</v>
      </c>
      <c r="N77" s="1">
        <f t="shared" si="16"/>
        <v>-88.153310104529623</v>
      </c>
      <c r="O77" s="1" t="str">
        <f t="shared" ca="1" si="11"/>
        <v>,1</v>
      </c>
      <c r="P77" s="1" t="str">
        <f t="shared" ca="1" si="12"/>
        <v>,0</v>
      </c>
      <c r="Q77" s="23">
        <f t="shared" si="17"/>
        <v>133200</v>
      </c>
      <c r="R77" s="1" t="str">
        <f t="shared" ca="1" si="13"/>
        <v>F2</v>
      </c>
      <c r="S77" s="23">
        <f t="shared" si="14"/>
        <v>22200</v>
      </c>
    </row>
    <row r="78" spans="2:19" x14ac:dyDescent="0.3">
      <c r="B78" s="8" t="s">
        <v>101</v>
      </c>
      <c r="C78" s="11">
        <v>2008</v>
      </c>
      <c r="D78" s="10"/>
      <c r="E78" s="13">
        <v>210490</v>
      </c>
      <c r="F78" s="30"/>
      <c r="G78" s="29">
        <v>55000</v>
      </c>
      <c r="H78" s="26"/>
      <c r="I78" s="31"/>
      <c r="M78" s="1">
        <f t="shared" si="15"/>
        <v>-2008</v>
      </c>
      <c r="N78" s="1">
        <f t="shared" si="16"/>
        <v>-104.82569721115537</v>
      </c>
      <c r="O78" s="1" t="str">
        <f t="shared" ca="1" si="11"/>
        <v>,1</v>
      </c>
      <c r="P78" s="1" t="str">
        <f t="shared" ca="1" si="12"/>
        <v>,0</v>
      </c>
      <c r="Q78" s="23">
        <f t="shared" si="17"/>
        <v>66000</v>
      </c>
      <c r="R78" s="1" t="str">
        <f t="shared" ca="1" si="13"/>
        <v>F2</v>
      </c>
      <c r="S78" s="23">
        <f t="shared" si="14"/>
        <v>11000</v>
      </c>
    </row>
    <row r="79" spans="2:19" x14ac:dyDescent="0.3">
      <c r="B79" s="8" t="s">
        <v>102</v>
      </c>
      <c r="C79" s="11">
        <v>2003</v>
      </c>
      <c r="D79" s="10"/>
      <c r="E79" s="13">
        <v>159300</v>
      </c>
      <c r="F79" s="30"/>
      <c r="G79" s="29">
        <v>62000</v>
      </c>
      <c r="H79" s="26"/>
      <c r="I79" s="31"/>
      <c r="M79" s="1">
        <f t="shared" si="15"/>
        <v>-2003</v>
      </c>
      <c r="N79" s="1">
        <f t="shared" si="16"/>
        <v>-79.530703944083868</v>
      </c>
      <c r="O79" s="1" t="str">
        <f t="shared" ca="1" si="11"/>
        <v>,1</v>
      </c>
      <c r="P79" s="1" t="str">
        <f t="shared" ca="1" si="12"/>
        <v>,0</v>
      </c>
      <c r="Q79" s="23">
        <f t="shared" si="17"/>
        <v>74400</v>
      </c>
      <c r="R79" s="1" t="str">
        <f t="shared" ca="1" si="13"/>
        <v>F2</v>
      </c>
      <c r="S79" s="23">
        <f t="shared" si="14"/>
        <v>12400</v>
      </c>
    </row>
    <row r="80" spans="2:19" x14ac:dyDescent="0.3">
      <c r="B80" s="8" t="s">
        <v>103</v>
      </c>
      <c r="C80" s="11">
        <v>1997</v>
      </c>
      <c r="D80" s="10"/>
      <c r="E80" s="13">
        <v>425650</v>
      </c>
      <c r="F80" s="30"/>
      <c r="G80" s="29">
        <v>12000</v>
      </c>
      <c r="H80" s="26"/>
      <c r="I80" s="31"/>
      <c r="M80" s="1">
        <f t="shared" si="15"/>
        <v>-1997</v>
      </c>
      <c r="N80" s="1">
        <f t="shared" si="16"/>
        <v>-213.14471707561341</v>
      </c>
      <c r="O80" s="1" t="str">
        <f t="shared" ca="1" si="11"/>
        <v>,1</v>
      </c>
      <c r="P80" s="1" t="str">
        <f t="shared" ca="1" si="12"/>
        <v>,0</v>
      </c>
      <c r="Q80" s="23">
        <f t="shared" si="17"/>
        <v>14400</v>
      </c>
      <c r="R80" s="1" t="str">
        <f t="shared" ca="1" si="13"/>
        <v>F2</v>
      </c>
      <c r="S80" s="23">
        <f t="shared" si="14"/>
        <v>2400</v>
      </c>
    </row>
    <row r="81" spans="2:19" x14ac:dyDescent="0.3">
      <c r="B81" s="8" t="s">
        <v>104</v>
      </c>
      <c r="C81" s="11">
        <v>2012</v>
      </c>
      <c r="D81" s="10"/>
      <c r="E81" s="13">
        <v>165000</v>
      </c>
      <c r="F81" s="30"/>
      <c r="G81" s="29">
        <v>260000</v>
      </c>
      <c r="H81" s="26"/>
      <c r="I81" s="31"/>
      <c r="M81" s="1">
        <f t="shared" si="15"/>
        <v>-2012</v>
      </c>
      <c r="N81" s="1">
        <f t="shared" si="16"/>
        <v>-82.007952286282304</v>
      </c>
      <c r="O81" s="1" t="str">
        <f t="shared" ca="1" si="11"/>
        <v>,1</v>
      </c>
      <c r="P81" s="1" t="str">
        <f t="shared" ca="1" si="12"/>
        <v>,0</v>
      </c>
      <c r="Q81" s="23">
        <f t="shared" si="17"/>
        <v>312000</v>
      </c>
      <c r="R81" s="1" t="str">
        <f t="shared" ca="1" si="13"/>
        <v>F2</v>
      </c>
      <c r="S81" s="23">
        <f t="shared" si="14"/>
        <v>52000</v>
      </c>
    </row>
    <row r="82" spans="2:19" x14ac:dyDescent="0.3">
      <c r="B82" s="8" t="s">
        <v>105</v>
      </c>
      <c r="C82" s="11">
        <v>2009</v>
      </c>
      <c r="D82" s="10"/>
      <c r="E82" s="13">
        <v>171400</v>
      </c>
      <c r="F82" s="30"/>
      <c r="G82" s="29">
        <v>127000</v>
      </c>
      <c r="H82" s="26"/>
      <c r="I82" s="31"/>
      <c r="M82" s="1">
        <f t="shared" si="15"/>
        <v>-2009</v>
      </c>
      <c r="N82" s="1">
        <f t="shared" si="16"/>
        <v>-85.316077650572424</v>
      </c>
      <c r="O82" s="1" t="str">
        <f t="shared" ca="1" si="11"/>
        <v>,1</v>
      </c>
      <c r="P82" s="1" t="str">
        <f t="shared" ca="1" si="12"/>
        <v>,0</v>
      </c>
      <c r="Q82" s="23">
        <f t="shared" si="17"/>
        <v>152400</v>
      </c>
      <c r="R82" s="1" t="str">
        <f t="shared" ca="1" si="13"/>
        <v>F2</v>
      </c>
      <c r="S82" s="23">
        <f t="shared" si="14"/>
        <v>25400</v>
      </c>
    </row>
    <row r="83" spans="2:19" x14ac:dyDescent="0.3">
      <c r="B83" s="8" t="s">
        <v>106</v>
      </c>
      <c r="C83" s="11">
        <v>2009</v>
      </c>
      <c r="D83" s="10"/>
      <c r="E83" s="13">
        <v>284200</v>
      </c>
      <c r="F83" s="30"/>
      <c r="G83" s="29">
        <v>106000</v>
      </c>
      <c r="H83" s="26"/>
      <c r="I83" s="31"/>
      <c r="M83" s="1">
        <f t="shared" si="15"/>
        <v>-2009</v>
      </c>
      <c r="N83" s="1">
        <f t="shared" si="16"/>
        <v>-141.46341463414635</v>
      </c>
      <c r="O83" s="1" t="str">
        <f t="shared" ca="1" si="11"/>
        <v>,1</v>
      </c>
      <c r="P83" s="1" t="str">
        <f t="shared" ca="1" si="12"/>
        <v>,0</v>
      </c>
      <c r="Q83" s="23">
        <f t="shared" si="17"/>
        <v>127200</v>
      </c>
      <c r="R83" s="1" t="str">
        <f t="shared" ca="1" si="13"/>
        <v>F2</v>
      </c>
      <c r="S83" s="23">
        <f t="shared" si="14"/>
        <v>21200</v>
      </c>
    </row>
    <row r="84" spans="2:19" x14ac:dyDescent="0.3">
      <c r="B84" s="8" t="s">
        <v>107</v>
      </c>
      <c r="C84" s="11">
        <v>2005</v>
      </c>
      <c r="D84" s="10"/>
      <c r="E84" s="13">
        <v>158200</v>
      </c>
      <c r="F84" s="30"/>
      <c r="G84" s="29">
        <v>159000</v>
      </c>
      <c r="H84" s="26"/>
      <c r="I84" s="31"/>
      <c r="M84" s="1">
        <f t="shared" si="15"/>
        <v>-2005</v>
      </c>
      <c r="N84" s="1">
        <f t="shared" si="16"/>
        <v>-78.902743142144644</v>
      </c>
      <c r="O84" s="1" t="str">
        <f t="shared" ca="1" si="11"/>
        <v>,1</v>
      </c>
      <c r="P84" s="1" t="str">
        <f t="shared" ca="1" si="12"/>
        <v>,0</v>
      </c>
      <c r="Q84" s="23">
        <f t="shared" si="17"/>
        <v>190800</v>
      </c>
      <c r="R84" s="1" t="str">
        <f t="shared" ca="1" si="13"/>
        <v>F2</v>
      </c>
      <c r="S84" s="23">
        <f t="shared" si="14"/>
        <v>31800</v>
      </c>
    </row>
    <row r="85" spans="2:19" x14ac:dyDescent="0.3">
      <c r="B85" s="8" t="s">
        <v>108</v>
      </c>
      <c r="C85" s="11">
        <v>2004</v>
      </c>
      <c r="D85" s="10"/>
      <c r="E85" s="13">
        <v>67300</v>
      </c>
      <c r="F85" s="30"/>
      <c r="G85" s="29">
        <v>159000</v>
      </c>
      <c r="H85" s="26"/>
      <c r="I85" s="31"/>
      <c r="M85" s="1">
        <f t="shared" si="15"/>
        <v>-2004</v>
      </c>
      <c r="N85" s="1">
        <f t="shared" si="16"/>
        <v>-33.582834331337324</v>
      </c>
      <c r="O85" s="1" t="str">
        <f t="shared" ca="1" si="11"/>
        <v>,1</v>
      </c>
      <c r="P85" s="1" t="str">
        <f t="shared" ca="1" si="12"/>
        <v>,0</v>
      </c>
      <c r="Q85" s="23">
        <f t="shared" si="17"/>
        <v>190800</v>
      </c>
      <c r="R85" s="1" t="str">
        <f t="shared" ca="1" si="13"/>
        <v>F2</v>
      </c>
      <c r="S85" s="23">
        <f t="shared" si="14"/>
        <v>31800</v>
      </c>
    </row>
    <row r="86" spans="2:19" x14ac:dyDescent="0.3">
      <c r="B86" s="8" t="s">
        <v>109</v>
      </c>
      <c r="C86" s="11">
        <v>1984</v>
      </c>
      <c r="D86" s="10"/>
      <c r="E86" s="13">
        <v>284000</v>
      </c>
      <c r="F86" s="30"/>
      <c r="G86" s="29">
        <v>55000</v>
      </c>
      <c r="H86" s="26"/>
      <c r="I86" s="31"/>
      <c r="M86" s="1">
        <f t="shared" si="15"/>
        <v>-1984</v>
      </c>
      <c r="N86" s="1">
        <f t="shared" si="16"/>
        <v>-143.14516129032259</v>
      </c>
      <c r="O86" s="1" t="str">
        <f t="shared" ca="1" si="11"/>
        <v>,1</v>
      </c>
      <c r="P86" s="1" t="str">
        <f t="shared" ca="1" si="12"/>
        <v>,0</v>
      </c>
      <c r="Q86" s="23">
        <f t="shared" si="17"/>
        <v>66000</v>
      </c>
      <c r="R86" s="1" t="str">
        <f t="shared" ca="1" si="13"/>
        <v>F2</v>
      </c>
      <c r="S86" s="23">
        <f t="shared" si="14"/>
        <v>11000</v>
      </c>
    </row>
    <row r="87" spans="2:19" x14ac:dyDescent="0.3">
      <c r="B87" s="8" t="s">
        <v>110</v>
      </c>
      <c r="C87" s="11">
        <v>2008</v>
      </c>
      <c r="D87" s="10"/>
      <c r="E87" s="13">
        <v>233100</v>
      </c>
      <c r="F87" s="30"/>
      <c r="G87" s="29">
        <v>79000</v>
      </c>
      <c r="H87" s="26"/>
      <c r="I87" s="31"/>
      <c r="M87" s="1">
        <f t="shared" si="15"/>
        <v>-2008</v>
      </c>
      <c r="N87" s="1">
        <f t="shared" si="16"/>
        <v>-116.08565737051792</v>
      </c>
      <c r="O87" s="1" t="str">
        <f t="shared" ca="1" si="11"/>
        <v>,1</v>
      </c>
      <c r="P87" s="1" t="str">
        <f t="shared" ca="1" si="12"/>
        <v>,0</v>
      </c>
      <c r="Q87" s="23">
        <f t="shared" si="17"/>
        <v>94800</v>
      </c>
      <c r="R87" s="1" t="str">
        <f t="shared" ca="1" si="13"/>
        <v>F2</v>
      </c>
      <c r="S87" s="23">
        <f t="shared" si="14"/>
        <v>15800</v>
      </c>
    </row>
    <row r="88" spans="2:19" x14ac:dyDescent="0.3">
      <c r="B88" s="8" t="s">
        <v>111</v>
      </c>
      <c r="C88" s="11">
        <v>2005</v>
      </c>
      <c r="D88" s="10"/>
      <c r="E88" s="13">
        <v>310000</v>
      </c>
      <c r="F88" s="30"/>
      <c r="G88" s="29">
        <v>100000</v>
      </c>
      <c r="H88" s="26"/>
      <c r="I88" s="31"/>
      <c r="M88" s="1">
        <f t="shared" si="15"/>
        <v>-2005</v>
      </c>
      <c r="N88" s="1">
        <f t="shared" si="16"/>
        <v>-154.6134663341646</v>
      </c>
      <c r="O88" s="1" t="str">
        <f t="shared" ca="1" si="11"/>
        <v>,1</v>
      </c>
      <c r="P88" s="1" t="str">
        <f t="shared" ca="1" si="12"/>
        <v>,0</v>
      </c>
      <c r="Q88" s="23">
        <f t="shared" si="17"/>
        <v>120000</v>
      </c>
      <c r="R88" s="1" t="str">
        <f t="shared" ca="1" si="13"/>
        <v>F2</v>
      </c>
      <c r="S88" s="23">
        <f t="shared" si="14"/>
        <v>20000</v>
      </c>
    </row>
    <row r="89" spans="2:19" x14ac:dyDescent="0.3">
      <c r="B89" s="8" t="s">
        <v>112</v>
      </c>
      <c r="C89" s="11">
        <v>2002</v>
      </c>
      <c r="D89" s="10"/>
      <c r="E89" s="13">
        <v>299950</v>
      </c>
      <c r="F89" s="30"/>
      <c r="G89" s="29">
        <v>63000</v>
      </c>
      <c r="H89" s="26"/>
      <c r="I89" s="31"/>
      <c r="M89" s="1">
        <f t="shared" si="15"/>
        <v>-2002</v>
      </c>
      <c r="N89" s="1">
        <f t="shared" si="16"/>
        <v>-149.82517482517483</v>
      </c>
      <c r="O89" s="1" t="str">
        <f t="shared" ca="1" si="11"/>
        <v>,1</v>
      </c>
      <c r="P89" s="1" t="str">
        <f t="shared" ca="1" si="12"/>
        <v>,0</v>
      </c>
      <c r="Q89" s="23">
        <f t="shared" si="17"/>
        <v>75600</v>
      </c>
      <c r="R89" s="1" t="str">
        <f t="shared" ca="1" si="13"/>
        <v>F2</v>
      </c>
      <c r="S89" s="23">
        <f t="shared" si="14"/>
        <v>12600</v>
      </c>
    </row>
    <row r="90" spans="2:19" x14ac:dyDescent="0.3">
      <c r="M90" s="1">
        <f>SUM(M6:M89)</f>
        <v>-168442</v>
      </c>
      <c r="N90" s="1">
        <f>SUM(N6:N89)</f>
        <v>-8091.9616672175316</v>
      </c>
      <c r="Q90" s="23">
        <f>SUM(Q6:Q89)</f>
        <v>9799200</v>
      </c>
      <c r="S90" s="23">
        <f>SUM(S6:S89)</f>
        <v>1633200</v>
      </c>
    </row>
  </sheetData>
  <sheetProtection formatCells="0" formatColumns="0" formatRows="0"/>
  <protectedRanges>
    <protectedRange sqref="L6:L8 L10:L12 L14:L16 L18" name="Oblast3"/>
    <protectedRange sqref="A3:XFD3" name="Oblast1"/>
    <protectedRange sqref="D6:D89 F6:F89 H6:I89" name="Oblast2"/>
  </protectedRanges>
  <mergeCells count="1">
    <mergeCell ref="A9:A28"/>
  </mergeCells>
  <conditionalFormatting sqref="L21:L31">
    <cfRule type="cellIs" dxfId="0" priority="1" operator="equal">
      <formula>"HOTOVO"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2904-973A-41F1-BED3-6E2623CB7BFA}">
  <dimension ref="A1:M11"/>
  <sheetViews>
    <sheetView workbookViewId="0">
      <selection activeCell="L12" sqref="L12"/>
    </sheetView>
  </sheetViews>
  <sheetFormatPr defaultRowHeight="16.5" x14ac:dyDescent="0.3"/>
  <cols>
    <col min="1" max="1" width="22.625" customWidth="1"/>
    <col min="11" max="11" width="4.5" customWidth="1"/>
    <col min="12" max="12" width="41.625" customWidth="1"/>
  </cols>
  <sheetData>
    <row r="1" spans="1:13" s="35" customFormat="1" ht="24.75" thickBot="1" x14ac:dyDescent="0.5">
      <c r="A1" s="35" t="s">
        <v>119</v>
      </c>
    </row>
    <row r="2" spans="1:13" s="39" customFormat="1" ht="17.25" thickTop="1" x14ac:dyDescent="0.3">
      <c r="A2" s="39" t="s">
        <v>120</v>
      </c>
    </row>
    <row r="3" spans="1:13" ht="24.75" customHeight="1" x14ac:dyDescent="0.3">
      <c r="A3" s="45" t="s">
        <v>126</v>
      </c>
      <c r="B3" s="45"/>
      <c r="C3" s="45"/>
      <c r="D3" s="45"/>
      <c r="E3" s="45"/>
      <c r="F3" s="45"/>
      <c r="G3" s="45"/>
      <c r="H3" s="45"/>
      <c r="I3" s="45"/>
      <c r="J3" s="45"/>
      <c r="L3" s="49" t="s">
        <v>133</v>
      </c>
      <c r="M3" s="49"/>
    </row>
    <row r="4" spans="1:13" x14ac:dyDescent="0.3">
      <c r="A4" s="42" t="s">
        <v>121</v>
      </c>
      <c r="B4" s="43">
        <v>2012</v>
      </c>
      <c r="C4" s="43">
        <v>2013</v>
      </c>
      <c r="D4" s="43">
        <v>2014</v>
      </c>
      <c r="E4" s="43">
        <v>2015</v>
      </c>
      <c r="F4" s="43">
        <v>2016</v>
      </c>
      <c r="G4" s="43">
        <v>2017</v>
      </c>
      <c r="H4" s="43">
        <v>2018</v>
      </c>
      <c r="I4" s="43">
        <v>2019</v>
      </c>
      <c r="J4" s="43">
        <v>2020</v>
      </c>
      <c r="L4" s="52" t="s">
        <v>127</v>
      </c>
      <c r="M4" s="48"/>
    </row>
    <row r="5" spans="1:13" x14ac:dyDescent="0.3">
      <c r="A5" s="40" t="s">
        <v>122</v>
      </c>
      <c r="B5" s="41">
        <v>1667.6</v>
      </c>
      <c r="C5" s="41">
        <v>1683.3</v>
      </c>
      <c r="D5" s="41">
        <v>1663.7</v>
      </c>
      <c r="E5" s="41">
        <v>1673</v>
      </c>
      <c r="F5" s="41">
        <v>1613.4</v>
      </c>
      <c r="G5" s="41">
        <v>1624.7</v>
      </c>
      <c r="H5" s="41">
        <v>1622</v>
      </c>
      <c r="I5" s="41">
        <v>1640.2</v>
      </c>
      <c r="J5" s="41">
        <v>2049.6999999999998</v>
      </c>
      <c r="L5" s="46" t="s">
        <v>128</v>
      </c>
      <c r="M5" s="47">
        <v>0.39</v>
      </c>
    </row>
    <row r="6" spans="1:13" x14ac:dyDescent="0.3">
      <c r="A6" s="40"/>
      <c r="B6" s="41"/>
      <c r="C6" s="41"/>
      <c r="D6" s="41"/>
      <c r="E6" s="41"/>
      <c r="F6" s="41"/>
      <c r="G6" s="41"/>
      <c r="H6" s="41"/>
      <c r="I6" s="41"/>
      <c r="J6" s="41"/>
      <c r="L6" s="50" t="s">
        <v>129</v>
      </c>
      <c r="M6" s="51">
        <v>0.33</v>
      </c>
    </row>
    <row r="7" spans="1:13" x14ac:dyDescent="0.3">
      <c r="A7" s="44" t="s">
        <v>123</v>
      </c>
      <c r="L7" s="46" t="s">
        <v>130</v>
      </c>
      <c r="M7" s="47">
        <v>0.16</v>
      </c>
    </row>
    <row r="8" spans="1:13" x14ac:dyDescent="0.3">
      <c r="A8" s="44" t="s">
        <v>124</v>
      </c>
      <c r="L8" s="50" t="s">
        <v>131</v>
      </c>
      <c r="M8" s="51">
        <v>0.11</v>
      </c>
    </row>
    <row r="9" spans="1:13" x14ac:dyDescent="0.3">
      <c r="A9" s="44" t="s">
        <v>125</v>
      </c>
      <c r="L9" s="46" t="s">
        <v>132</v>
      </c>
      <c r="M9" s="47">
        <v>0.01</v>
      </c>
    </row>
    <row r="10" spans="1:13" x14ac:dyDescent="0.3">
      <c r="L10" s="53" t="s">
        <v>134</v>
      </c>
    </row>
    <row r="11" spans="1:13" x14ac:dyDescent="0.3">
      <c r="L11" s="53" t="s">
        <v>135</v>
      </c>
    </row>
  </sheetData>
  <mergeCells count="12">
    <mergeCell ref="G5:G6"/>
    <mergeCell ref="H5:H6"/>
    <mergeCell ref="I5:I6"/>
    <mergeCell ref="J5:J6"/>
    <mergeCell ref="A3:J3"/>
    <mergeCell ref="L3:M3"/>
    <mergeCell ref="A5:A6"/>
    <mergeCell ref="B5:B6"/>
    <mergeCell ref="C5:C6"/>
    <mergeCell ref="D5:D6"/>
    <mergeCell ref="E5:E6"/>
    <mergeCell ref="F5:F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s D A A B Q S w M E F A A C A A g A w H A D U 6 1 / D o a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q m Z k A n W S j D x O z 8 c 3 M Q 8 g b A e V A s k i C N s 6 l O S W l R a l 2 y c W 6 z l E 2 + j C u j T 7 U C 3 Y A U E s D B B Q A A g A I A M B w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c A N T W + Z Q A f Q A A A B e A Q A A E w A c A E Z v c m 1 1 b G F z L 1 N l Y 3 R p b 2 4 x L m 0 g o h g A K K A U A A A A A A A A A A A A A A A A A A A A A A A A A A A A d U / B S s R A D L 0 X + g 9 h 9 t L C W G x R E U t P X Q U v g m y 9 r P U w 2 0 Y d m c 6 U y b R Q l / 0 S v 8 W T f p i z l k U U D I E k 7 z 3 y E s L G S a N h N d c 0 D 4 M w o G d h s Y U F O 4 c j i M T g z E a 8 C h s z K E C h C w P w s W 6 t e f F A S W O y N M 3 Q o X b R l V S Y l E Y 7 P 1 D E y o v 6 j t B S r W Q v x v o g o / r P 4 q S h k c X 8 f o l K d t K h L V j O O J R G D Z 2 m I u N w q R v T S v 1 U p N n p M Y f b w T h c u U l h 8 d M m N 0 b j Q 8 z n + x Z s 3 X 2 + a Z 8 f 7 + C m f n 9 8 J T Z e V l m h 6 d H Y b t 5 f T T 1 S 9 P 0 O 3 2 7 Z D K b e / l q 7 s 5 N k T + 8 4 H I j s N 7 G L w 0 D q f x z z L 1 B L A Q I t A B Q A A g A I A M B w A 1 O t f w 6 G p Q A A A P U A A A A S A A A A A A A A A A A A A A A A A A A A A A B D b 2 5 m a W c v U G F j a 2 F n Z S 5 4 b W x Q S w E C L Q A U A A I A C A D A c A N T D 8 r p q 6 Q A A A D p A A A A E w A A A A A A A A A A A A A A A A D x A A A A W 0 N v b n R l b n R f V H l w Z X N d L n h t b F B L A Q I t A B Q A A g A I A M B w A 1 N b 5 l A B 9 A A A A F 4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0 I A A A A A A A A O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4 J T I w L S U y M C h h d X R v Y m F 6 Y X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D N U M T I 6 M D U 6 N D M u O D U y N j M 4 M F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g g L S A o Y X V 0 b 2 J h e m F y K S 9 a b c S b b s S b b s O 9 I H R 5 c C 5 7 Q 2 9 s d W 1 u M S w w f S Z x d W 9 0 O y w m c X V v d D t T Z W N 0 a W 9 u M S 8 4 I C 0 g K G F 1 d G 9 i Y X p h c i k v W m 3 E m 2 7 E m 2 7 D v S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O C A t I C h h d X R v Y m F 6 Y X I p L 1 p t x J t u x J t u w 7 0 g d H l w L n t D b 2 x 1 b W 4 x L D B 9 J n F 1 b 3 Q 7 L C Z x d W 9 0 O 1 N l Y 3 R p b 2 4 x L z g g L S A o Y X V 0 b 2 J h e m F y K S 9 a b c S b b s S b b s O 9 I H R 5 c C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O C U y M C 0 l M j A o Y X V 0 b 2 J h e m F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g l M j A t J T I w K G F 1 d G 9 i Y X p h c i k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t H / 0 T E v M S Z S u O S c B j X z w A A A A A A I A A A A A A B B m A A A A A Q A A I A A A A N n C o 9 L r u a f g X z g k p F X j m Z s z B y g g Y E 7 s 2 u R Q 2 x a Y + B m o A A A A A A 6 A A A A A A g A A I A A A A D + q t 3 Y I 2 Y i c J 8 I Y 7 b q p V J h i K u 3 Z k A R B G H A m 1 F 9 z D E c 3 U A A A A F E k N O D 4 z o k e L m C a p W u I t m n m H m 7 J p Q i X g V C G t J p 3 r 1 / 2 W p d U e p 9 R r j A h T K m P G t / r W 8 f y w m H m H p Z M L F h a E P 3 L F A Z g v v J 2 R 3 n h v C f f e u W r J 8 S h Q A A A A F S s I 3 L y 6 Q i b S b z d e 4 Z I 1 V 5 N z m T X H r 8 U 8 C E I / u K d j 6 H U a V T U r d y X 2 x Y 2 q Y n o V I p d w C + K g f i 3 o G a 5 r 3 Y H V Y j n / 2 g = < / D a t a M a s h u p > 
</file>

<file path=customXml/itemProps1.xml><?xml version="1.0" encoding="utf-8"?>
<ds:datastoreItem xmlns:ds="http://schemas.openxmlformats.org/officeDocument/2006/customXml" ds:itemID="{A8301B4C-0579-4550-BDFF-5EC85085A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DF58C1-206E-415C-B854-DF6A24C74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26861-6E97-419C-9B91-56280A8225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autobazar</vt:lpstr>
      <vt:lpstr>grafy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Lipavský</dc:creator>
  <cp:lastModifiedBy>Václav Lipavský</cp:lastModifiedBy>
  <dcterms:created xsi:type="dcterms:W3CDTF">2011-04-19T12:44:22Z</dcterms:created>
  <dcterms:modified xsi:type="dcterms:W3CDTF">2021-08-03T13:06:47Z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